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/>
  <bookViews>
    <workbookView xWindow="0" yWindow="0" windowWidth="20730" windowHeight="10740"/>
  </bookViews>
  <sheets>
    <sheet name="Уфа" sheetId="1" r:id="rId1"/>
    <sheet name="Москва (2)" sheetId="5" state="hidden" r:id="rId2"/>
    <sheet name="Москва (3)" sheetId="6" state="hidden" r:id="rId3"/>
  </sheets>
  <definedNames>
    <definedName name="_xlnm._FilterDatabase" localSheetId="0" hidden="1">Уфа!$A$5:$H$209</definedName>
  </definedNames>
  <calcPr calcId="124519"/>
  <fileRecoveryPr repairLoad="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14" i="1"/>
  <c r="H217"/>
  <c r="H218"/>
  <c r="H213"/>
  <c r="BE156" i="6" l="1"/>
  <c r="BD156"/>
  <c r="BE155"/>
  <c r="BD155"/>
  <c r="BE154"/>
  <c r="BD154"/>
  <c r="Z154"/>
  <c r="Y154"/>
  <c r="X154"/>
  <c r="Q154"/>
  <c r="R154" s="1"/>
  <c r="M154"/>
  <c r="L154"/>
  <c r="K154"/>
  <c r="BE153"/>
  <c r="BD153"/>
  <c r="Z153"/>
  <c r="Y153"/>
  <c r="X153"/>
  <c r="Q153"/>
  <c r="R153" s="1"/>
  <c r="M153"/>
  <c r="L153"/>
  <c r="K153"/>
  <c r="BE152"/>
  <c r="BD152"/>
  <c r="Z152"/>
  <c r="Y152"/>
  <c r="X152"/>
  <c r="Q152"/>
  <c r="R152" s="1"/>
  <c r="M152"/>
  <c r="L152"/>
  <c r="K152"/>
  <c r="BE151"/>
  <c r="BD151"/>
  <c r="BC151"/>
  <c r="AY151"/>
  <c r="AU151"/>
  <c r="AQ151"/>
  <c r="AM151"/>
  <c r="AK151"/>
  <c r="AI151"/>
  <c r="AG151"/>
  <c r="AE151"/>
  <c r="AC151"/>
  <c r="Z151"/>
  <c r="Y151"/>
  <c r="X151"/>
  <c r="Q151"/>
  <c r="R151" s="1"/>
  <c r="M151"/>
  <c r="L151"/>
  <c r="K151"/>
  <c r="BE150"/>
  <c r="BD150"/>
  <c r="BC150"/>
  <c r="AY150"/>
  <c r="AU150"/>
  <c r="AQ150"/>
  <c r="AM150"/>
  <c r="AK150"/>
  <c r="AI150"/>
  <c r="AG150"/>
  <c r="AE150"/>
  <c r="AC150"/>
  <c r="Z150"/>
  <c r="Y150"/>
  <c r="X150"/>
  <c r="Q150"/>
  <c r="R150" s="1"/>
  <c r="M150"/>
  <c r="L150"/>
  <c r="K150"/>
  <c r="BE149"/>
  <c r="BD149"/>
  <c r="BC149"/>
  <c r="AY149"/>
  <c r="AU149"/>
  <c r="AQ149"/>
  <c r="AM149"/>
  <c r="AK149"/>
  <c r="AI149"/>
  <c r="AG149"/>
  <c r="AE149"/>
  <c r="AC149"/>
  <c r="Z149"/>
  <c r="Y149"/>
  <c r="X149"/>
  <c r="Q149"/>
  <c r="R149" s="1"/>
  <c r="M149"/>
  <c r="L149"/>
  <c r="K149"/>
  <c r="BE148"/>
  <c r="BD148"/>
  <c r="BC148"/>
  <c r="AY148"/>
  <c r="AU148"/>
  <c r="AQ148"/>
  <c r="AM148"/>
  <c r="AK148"/>
  <c r="AI148"/>
  <c r="AG148"/>
  <c r="AE148"/>
  <c r="AC148"/>
  <c r="Z148"/>
  <c r="Y148"/>
  <c r="X148"/>
  <c r="Q148"/>
  <c r="R148" s="1"/>
  <c r="M148"/>
  <c r="L148"/>
  <c r="K148"/>
  <c r="BE147"/>
  <c r="BD147"/>
  <c r="BC147"/>
  <c r="AY147"/>
  <c r="AU147"/>
  <c r="AQ147"/>
  <c r="AM147"/>
  <c r="AK147"/>
  <c r="AI147"/>
  <c r="AG147"/>
  <c r="AE147"/>
  <c r="AC147"/>
  <c r="Z147"/>
  <c r="Y147"/>
  <c r="X147"/>
  <c r="Q147"/>
  <c r="R147" s="1"/>
  <c r="M147"/>
  <c r="L147"/>
  <c r="K147"/>
  <c r="BE146"/>
  <c r="BD146"/>
  <c r="BC146"/>
  <c r="AY146"/>
  <c r="AU146"/>
  <c r="AQ146"/>
  <c r="AM146"/>
  <c r="AK146"/>
  <c r="AI146"/>
  <c r="AG146"/>
  <c r="AE146"/>
  <c r="AC146"/>
  <c r="Z146"/>
  <c r="Y146"/>
  <c r="X146"/>
  <c r="Q146"/>
  <c r="R146" s="1"/>
  <c r="M146"/>
  <c r="L146"/>
  <c r="K146"/>
  <c r="BE145"/>
  <c r="BD145"/>
  <c r="BC145"/>
  <c r="AY145"/>
  <c r="AU145"/>
  <c r="AQ145"/>
  <c r="AM145"/>
  <c r="AK145"/>
  <c r="AI145"/>
  <c r="AG145"/>
  <c r="AE145"/>
  <c r="AC145"/>
  <c r="Z145"/>
  <c r="Y145"/>
  <c r="X145"/>
  <c r="Q145"/>
  <c r="R145" s="1"/>
  <c r="M145"/>
  <c r="L145"/>
  <c r="K145"/>
  <c r="BE144"/>
  <c r="BD144"/>
  <c r="BC144"/>
  <c r="AY144"/>
  <c r="AU144"/>
  <c r="AQ144"/>
  <c r="AM144"/>
  <c r="AK144"/>
  <c r="AI144"/>
  <c r="AG144"/>
  <c r="AE144"/>
  <c r="AC144"/>
  <c r="Z144"/>
  <c r="Y144"/>
  <c r="X144"/>
  <c r="Q144"/>
  <c r="R144" s="1"/>
  <c r="M144"/>
  <c r="L144"/>
  <c r="K144"/>
  <c r="BE143"/>
  <c r="BD143"/>
  <c r="BC143"/>
  <c r="AY143"/>
  <c r="AU143"/>
  <c r="AQ143"/>
  <c r="AM143"/>
  <c r="AK143"/>
  <c r="AI143"/>
  <c r="AG143"/>
  <c r="AE143"/>
  <c r="AC143"/>
  <c r="Z143"/>
  <c r="Y143"/>
  <c r="X143"/>
  <c r="Q143"/>
  <c r="R143" s="1"/>
  <c r="M143"/>
  <c r="L143"/>
  <c r="K143"/>
  <c r="BE142"/>
  <c r="BD142"/>
  <c r="BC142"/>
  <c r="AY142"/>
  <c r="AU142"/>
  <c r="AQ142"/>
  <c r="AM142"/>
  <c r="AK142"/>
  <c r="AI142"/>
  <c r="AG142"/>
  <c r="AE142"/>
  <c r="AC142"/>
  <c r="Z142"/>
  <c r="Y142"/>
  <c r="X142"/>
  <c r="Q142"/>
  <c r="R142" s="1"/>
  <c r="M142"/>
  <c r="L142"/>
  <c r="K142"/>
  <c r="BE141"/>
  <c r="BD141"/>
  <c r="BC141"/>
  <c r="AY141"/>
  <c r="AU141"/>
  <c r="AQ141"/>
  <c r="AM141"/>
  <c r="AK141"/>
  <c r="AI141"/>
  <c r="AG141"/>
  <c r="AE141"/>
  <c r="AC141"/>
  <c r="Z141"/>
  <c r="Y141"/>
  <c r="X141"/>
  <c r="Q141"/>
  <c r="R141" s="1"/>
  <c r="M141"/>
  <c r="L141"/>
  <c r="K141"/>
  <c r="BE140"/>
  <c r="BD140"/>
  <c r="BC140"/>
  <c r="AY140"/>
  <c r="AU140"/>
  <c r="AQ140"/>
  <c r="AM140"/>
  <c r="AK140"/>
  <c r="AI140"/>
  <c r="AG140"/>
  <c r="AE140"/>
  <c r="AC140"/>
  <c r="Z140"/>
  <c r="Y140"/>
  <c r="X140"/>
  <c r="Q140"/>
  <c r="R140" s="1"/>
  <c r="M140"/>
  <c r="L140"/>
  <c r="K140"/>
  <c r="BE139"/>
  <c r="BD139"/>
  <c r="BC139"/>
  <c r="AY139"/>
  <c r="AU139"/>
  <c r="AQ139"/>
  <c r="AM139"/>
  <c r="AK139"/>
  <c r="AI139"/>
  <c r="AG139"/>
  <c r="AE139"/>
  <c r="AC139"/>
  <c r="Z139"/>
  <c r="Y139"/>
  <c r="X139"/>
  <c r="Q139"/>
  <c r="R139" s="1"/>
  <c r="M139"/>
  <c r="L139"/>
  <c r="K139"/>
  <c r="BE138"/>
  <c r="BD138"/>
  <c r="BC138"/>
  <c r="AY138"/>
  <c r="AU138"/>
  <c r="AQ138"/>
  <c r="AM138"/>
  <c r="AK138"/>
  <c r="AI138"/>
  <c r="AG138"/>
  <c r="AE138"/>
  <c r="AC138"/>
  <c r="Z138"/>
  <c r="Y138"/>
  <c r="X138"/>
  <c r="Q138"/>
  <c r="R138" s="1"/>
  <c r="M138"/>
  <c r="L138"/>
  <c r="K138"/>
  <c r="BE137"/>
  <c r="BD137"/>
  <c r="BC137"/>
  <c r="AY137"/>
  <c r="AU137"/>
  <c r="AQ137"/>
  <c r="AM137"/>
  <c r="AK137"/>
  <c r="AI137"/>
  <c r="AG137"/>
  <c r="AE137"/>
  <c r="AC137"/>
  <c r="Z137"/>
  <c r="Y137"/>
  <c r="X137"/>
  <c r="Q137"/>
  <c r="R137" s="1"/>
  <c r="M137"/>
  <c r="L137"/>
  <c r="K137"/>
  <c r="BE136"/>
  <c r="BD136"/>
  <c r="BC136"/>
  <c r="AY136"/>
  <c r="AU136"/>
  <c r="AQ136"/>
  <c r="AM136"/>
  <c r="AK136"/>
  <c r="AI136"/>
  <c r="AG136"/>
  <c r="AE136"/>
  <c r="AC136"/>
  <c r="Z136"/>
  <c r="Y136"/>
  <c r="X136"/>
  <c r="Q136"/>
  <c r="R136" s="1"/>
  <c r="M136"/>
  <c r="L136"/>
  <c r="K136"/>
  <c r="BE134"/>
  <c r="BD134"/>
  <c r="BC134"/>
  <c r="AY134"/>
  <c r="AU134"/>
  <c r="AQ134"/>
  <c r="AM134"/>
  <c r="AK134"/>
  <c r="AI134"/>
  <c r="AG134"/>
  <c r="AE134"/>
  <c r="AC134"/>
  <c r="Z134"/>
  <c r="Y134"/>
  <c r="X134"/>
  <c r="Q134"/>
  <c r="R134" s="1"/>
  <c r="M134"/>
  <c r="L134"/>
  <c r="K134"/>
  <c r="BE133"/>
  <c r="BD133"/>
  <c r="BC133"/>
  <c r="AY133"/>
  <c r="AU133"/>
  <c r="AQ133"/>
  <c r="AM133"/>
  <c r="AK133"/>
  <c r="AI133"/>
  <c r="AG133"/>
  <c r="AE133"/>
  <c r="AC133"/>
  <c r="Z133"/>
  <c r="Y133"/>
  <c r="X133"/>
  <c r="Q133"/>
  <c r="R133" s="1"/>
  <c r="M133"/>
  <c r="L133"/>
  <c r="K133"/>
  <c r="BE132"/>
  <c r="BD132"/>
  <c r="BC132"/>
  <c r="AY132"/>
  <c r="AU132"/>
  <c r="AQ132"/>
  <c r="AM132"/>
  <c r="AK132"/>
  <c r="AI132"/>
  <c r="AG132"/>
  <c r="AE132"/>
  <c r="AC132"/>
  <c r="Z132"/>
  <c r="Y132"/>
  <c r="X132"/>
  <c r="Q132"/>
  <c r="R132" s="1"/>
  <c r="M132"/>
  <c r="L132"/>
  <c r="K132"/>
  <c r="BE131"/>
  <c r="BD131"/>
  <c r="BC131"/>
  <c r="AY131"/>
  <c r="AU131"/>
  <c r="AQ131"/>
  <c r="AM131"/>
  <c r="AK131"/>
  <c r="AI131"/>
  <c r="AG131"/>
  <c r="AE131"/>
  <c r="AC131"/>
  <c r="Z131"/>
  <c r="Y131"/>
  <c r="X131"/>
  <c r="Q131"/>
  <c r="R131" s="1"/>
  <c r="M131"/>
  <c r="L131"/>
  <c r="K131"/>
  <c r="BE130"/>
  <c r="BD130"/>
  <c r="BC130"/>
  <c r="AY130"/>
  <c r="AU130"/>
  <c r="AQ130"/>
  <c r="AM130"/>
  <c r="AK130"/>
  <c r="AI130"/>
  <c r="AG130"/>
  <c r="AE130"/>
  <c r="AC130"/>
  <c r="Z130"/>
  <c r="Y130"/>
  <c r="X130"/>
  <c r="Q130"/>
  <c r="R130" s="1"/>
  <c r="M130"/>
  <c r="L130"/>
  <c r="K130"/>
  <c r="BE129"/>
  <c r="BD129"/>
  <c r="BC129"/>
  <c r="AY129"/>
  <c r="AU129"/>
  <c r="AQ129"/>
  <c r="AM129"/>
  <c r="AK129"/>
  <c r="AI129"/>
  <c r="AG129"/>
  <c r="AE129"/>
  <c r="AC129"/>
  <c r="Z129"/>
  <c r="Y129"/>
  <c r="X129"/>
  <c r="Q129"/>
  <c r="R129" s="1"/>
  <c r="M129"/>
  <c r="L129"/>
  <c r="K129"/>
  <c r="BE128"/>
  <c r="BD128"/>
  <c r="BC128"/>
  <c r="AY128"/>
  <c r="AU128"/>
  <c r="AQ128"/>
  <c r="AM128"/>
  <c r="AK128"/>
  <c r="AI128"/>
  <c r="AG128"/>
  <c r="AE128"/>
  <c r="AC128"/>
  <c r="Z128"/>
  <c r="Y128"/>
  <c r="X128"/>
  <c r="Q128"/>
  <c r="R128" s="1"/>
  <c r="M128"/>
  <c r="L128"/>
  <c r="K128"/>
  <c r="BE127"/>
  <c r="BD127"/>
  <c r="BC127"/>
  <c r="AY127"/>
  <c r="AU127"/>
  <c r="AQ127"/>
  <c r="AM127"/>
  <c r="AK127"/>
  <c r="AI127"/>
  <c r="AG127"/>
  <c r="AE127"/>
  <c r="AC127"/>
  <c r="Z127"/>
  <c r="Y127"/>
  <c r="X127"/>
  <c r="Q127"/>
  <c r="R127" s="1"/>
  <c r="M127"/>
  <c r="L127"/>
  <c r="K127"/>
  <c r="BE126"/>
  <c r="BD126"/>
  <c r="BC126"/>
  <c r="AY126"/>
  <c r="AU126"/>
  <c r="AQ126"/>
  <c r="AM126"/>
  <c r="AK126"/>
  <c r="AI126"/>
  <c r="AG126"/>
  <c r="AE126"/>
  <c r="AC126"/>
  <c r="Z126"/>
  <c r="Y126"/>
  <c r="X126"/>
  <c r="Q126"/>
  <c r="R126" s="1"/>
  <c r="M126"/>
  <c r="L126"/>
  <c r="K126"/>
  <c r="BE125"/>
  <c r="BD125"/>
  <c r="BC125"/>
  <c r="AY125"/>
  <c r="AU125"/>
  <c r="AQ125"/>
  <c r="AM125"/>
  <c r="AK125"/>
  <c r="AI125"/>
  <c r="AG125"/>
  <c r="AE125"/>
  <c r="AC125"/>
  <c r="Z125"/>
  <c r="Y125"/>
  <c r="X125"/>
  <c r="Q125"/>
  <c r="R125" s="1"/>
  <c r="M125"/>
  <c r="L125"/>
  <c r="K125"/>
  <c r="BE123"/>
  <c r="BD123"/>
  <c r="BC123"/>
  <c r="AY123"/>
  <c r="AK123"/>
  <c r="AI123"/>
  <c r="AG123"/>
  <c r="AE123"/>
  <c r="AC123"/>
  <c r="Z123"/>
  <c r="Y123"/>
  <c r="X123"/>
  <c r="Q123"/>
  <c r="M123"/>
  <c r="L123"/>
  <c r="K123"/>
  <c r="BE122"/>
  <c r="BD122"/>
  <c r="BC122"/>
  <c r="AY122"/>
  <c r="AK122"/>
  <c r="AI122"/>
  <c r="AG122"/>
  <c r="AE122"/>
  <c r="AC122"/>
  <c r="Z122"/>
  <c r="Y122"/>
  <c r="X122"/>
  <c r="Q122"/>
  <c r="M122"/>
  <c r="L122"/>
  <c r="K122"/>
  <c r="BE121"/>
  <c r="BD121"/>
  <c r="BC121"/>
  <c r="AY121"/>
  <c r="AK121"/>
  <c r="AI121"/>
  <c r="AG121"/>
  <c r="AE121"/>
  <c r="AC121"/>
  <c r="Z121"/>
  <c r="Y121"/>
  <c r="X121"/>
  <c r="Q121"/>
  <c r="M121"/>
  <c r="L121"/>
  <c r="K121"/>
  <c r="BE120"/>
  <c r="BD120"/>
  <c r="BC120"/>
  <c r="AY120"/>
  <c r="AK120"/>
  <c r="AI120"/>
  <c r="AG120"/>
  <c r="AE120"/>
  <c r="AC120"/>
  <c r="Z120"/>
  <c r="Y120"/>
  <c r="X120"/>
  <c r="Q120"/>
  <c r="M120"/>
  <c r="L120"/>
  <c r="K120"/>
  <c r="BE119"/>
  <c r="BD119"/>
  <c r="BC119"/>
  <c r="AY119"/>
  <c r="AK119"/>
  <c r="AI119"/>
  <c r="AG119"/>
  <c r="AE119"/>
  <c r="AC119"/>
  <c r="Z119"/>
  <c r="Y119"/>
  <c r="X119"/>
  <c r="Q119"/>
  <c r="M119"/>
  <c r="L119"/>
  <c r="K119"/>
  <c r="BE118"/>
  <c r="BD118"/>
  <c r="BC118"/>
  <c r="AY118"/>
  <c r="AK118"/>
  <c r="AI118"/>
  <c r="AG118"/>
  <c r="AE118"/>
  <c r="AC118"/>
  <c r="Z118"/>
  <c r="Y118"/>
  <c r="X118"/>
  <c r="Q118"/>
  <c r="M118"/>
  <c r="L118"/>
  <c r="K118"/>
  <c r="BE117"/>
  <c r="BD117"/>
  <c r="BC117"/>
  <c r="AY117"/>
  <c r="AK117"/>
  <c r="AI117"/>
  <c r="AG117"/>
  <c r="AE117"/>
  <c r="AC117"/>
  <c r="Z117"/>
  <c r="Y117"/>
  <c r="X117"/>
  <c r="Q117"/>
  <c r="M117"/>
  <c r="L117"/>
  <c r="K117"/>
  <c r="BE116"/>
  <c r="BD116"/>
  <c r="BC116"/>
  <c r="AY116"/>
  <c r="AK116"/>
  <c r="AI116"/>
  <c r="AG116"/>
  <c r="AE116"/>
  <c r="AC116"/>
  <c r="Z116"/>
  <c r="Y116"/>
  <c r="X116"/>
  <c r="Q116"/>
  <c r="M116"/>
  <c r="L116"/>
  <c r="K116"/>
  <c r="BE115"/>
  <c r="BD115"/>
  <c r="BC115"/>
  <c r="AY115"/>
  <c r="AK115"/>
  <c r="AI115"/>
  <c r="AG115"/>
  <c r="AE115"/>
  <c r="AC115"/>
  <c r="Z115"/>
  <c r="Y115"/>
  <c r="X115"/>
  <c r="Q115"/>
  <c r="M115"/>
  <c r="L115"/>
  <c r="K115"/>
  <c r="BD114"/>
  <c r="BC114"/>
  <c r="AX114"/>
  <c r="BE114" s="1"/>
  <c r="AT114"/>
  <c r="AV114" s="1"/>
  <c r="AW114" s="1"/>
  <c r="AP114"/>
  <c r="AR114" s="1"/>
  <c r="AS114" s="1"/>
  <c r="AL114"/>
  <c r="AN114" s="1"/>
  <c r="AO114" s="1"/>
  <c r="AJ114"/>
  <c r="AK114" s="1"/>
  <c r="AH114"/>
  <c r="AI114" s="1"/>
  <c r="AF114"/>
  <c r="AG114" s="1"/>
  <c r="AD114"/>
  <c r="AE114" s="1"/>
  <c r="AC114"/>
  <c r="Z114"/>
  <c r="Y114"/>
  <c r="X114"/>
  <c r="M114"/>
  <c r="P114" s="1"/>
  <c r="Q114" s="1"/>
  <c r="L114"/>
  <c r="K114"/>
  <c r="BD113"/>
  <c r="BC113"/>
  <c r="AX113"/>
  <c r="AT113"/>
  <c r="AP113"/>
  <c r="AL113"/>
  <c r="AJ113"/>
  <c r="AK113" s="1"/>
  <c r="AH113"/>
  <c r="AI113" s="1"/>
  <c r="AF113"/>
  <c r="AG113" s="1"/>
  <c r="AD113"/>
  <c r="AE113" s="1"/>
  <c r="AC113"/>
  <c r="Z113"/>
  <c r="Y113"/>
  <c r="X113"/>
  <c r="M113"/>
  <c r="P113" s="1"/>
  <c r="Q113" s="1"/>
  <c r="L113"/>
  <c r="K113"/>
  <c r="BD112"/>
  <c r="BC112"/>
  <c r="AX112"/>
  <c r="AT112"/>
  <c r="AV112" s="1"/>
  <c r="AW112" s="1"/>
  <c r="AP112"/>
  <c r="AR112" s="1"/>
  <c r="AS112" s="1"/>
  <c r="AL112"/>
  <c r="AN112" s="1"/>
  <c r="AO112" s="1"/>
  <c r="AJ112"/>
  <c r="AK112" s="1"/>
  <c r="AH112"/>
  <c r="AI112" s="1"/>
  <c r="AF112"/>
  <c r="AG112" s="1"/>
  <c r="AD112"/>
  <c r="AE112" s="1"/>
  <c r="AC112"/>
  <c r="Z112"/>
  <c r="Y112"/>
  <c r="X112"/>
  <c r="M112"/>
  <c r="P112" s="1"/>
  <c r="Q112" s="1"/>
  <c r="L112"/>
  <c r="K112"/>
  <c r="BD111"/>
  <c r="BC111"/>
  <c r="AX111"/>
  <c r="AZ111" s="1"/>
  <c r="BA111" s="1"/>
  <c r="AT111"/>
  <c r="AP111"/>
  <c r="AQ111" s="1"/>
  <c r="AL111"/>
  <c r="AN111" s="1"/>
  <c r="AO111" s="1"/>
  <c r="AJ111"/>
  <c r="AK111" s="1"/>
  <c r="AH111"/>
  <c r="AI111" s="1"/>
  <c r="AF111"/>
  <c r="AG111" s="1"/>
  <c r="AD111"/>
  <c r="AE111" s="1"/>
  <c r="AC111"/>
  <c r="Z111"/>
  <c r="Y111"/>
  <c r="X111"/>
  <c r="M111"/>
  <c r="P111" s="1"/>
  <c r="Q111" s="1"/>
  <c r="L111"/>
  <c r="K111"/>
  <c r="BD110"/>
  <c r="BC110"/>
  <c r="AX110"/>
  <c r="BE110" s="1"/>
  <c r="AT110"/>
  <c r="AV110" s="1"/>
  <c r="AW110" s="1"/>
  <c r="AP110"/>
  <c r="AR110" s="1"/>
  <c r="AS110" s="1"/>
  <c r="AL110"/>
  <c r="AN110" s="1"/>
  <c r="AO110" s="1"/>
  <c r="AJ110"/>
  <c r="AK110" s="1"/>
  <c r="AH110"/>
  <c r="AI110" s="1"/>
  <c r="AF110"/>
  <c r="AG110" s="1"/>
  <c r="AD110"/>
  <c r="AE110" s="1"/>
  <c r="AC110"/>
  <c r="Z110"/>
  <c r="Y110"/>
  <c r="X110"/>
  <c r="M110"/>
  <c r="P110" s="1"/>
  <c r="Q110" s="1"/>
  <c r="L110"/>
  <c r="K110"/>
  <c r="BD109"/>
  <c r="BC109"/>
  <c r="AX109"/>
  <c r="AT109"/>
  <c r="AP109"/>
  <c r="AL109"/>
  <c r="AJ109"/>
  <c r="AK109" s="1"/>
  <c r="AH109"/>
  <c r="AI109" s="1"/>
  <c r="AF109"/>
  <c r="AG109" s="1"/>
  <c r="AD109"/>
  <c r="AE109" s="1"/>
  <c r="AC109"/>
  <c r="Z109"/>
  <c r="Y109"/>
  <c r="X109"/>
  <c r="M109"/>
  <c r="P109" s="1"/>
  <c r="Q109" s="1"/>
  <c r="L109"/>
  <c r="K109"/>
  <c r="BD108"/>
  <c r="BC108"/>
  <c r="AX108"/>
  <c r="AZ108" s="1"/>
  <c r="BA108" s="1"/>
  <c r="AT108"/>
  <c r="AP108"/>
  <c r="AQ108" s="1"/>
  <c r="AL108"/>
  <c r="AN108" s="1"/>
  <c r="AO108" s="1"/>
  <c r="AJ108"/>
  <c r="AK108" s="1"/>
  <c r="AH108"/>
  <c r="AI108" s="1"/>
  <c r="AF108"/>
  <c r="AG108" s="1"/>
  <c r="AD108"/>
  <c r="AE108" s="1"/>
  <c r="AC108"/>
  <c r="Z108"/>
  <c r="Y108"/>
  <c r="X108"/>
  <c r="M108"/>
  <c r="P108" s="1"/>
  <c r="Q108" s="1"/>
  <c r="L108"/>
  <c r="K108"/>
  <c r="BD107"/>
  <c r="BC107"/>
  <c r="AX107"/>
  <c r="BE107" s="1"/>
  <c r="AT107"/>
  <c r="AV107" s="1"/>
  <c r="AW107" s="1"/>
  <c r="AP107"/>
  <c r="AL107"/>
  <c r="AM107" s="1"/>
  <c r="AJ107"/>
  <c r="AK107" s="1"/>
  <c r="AH107"/>
  <c r="AI107" s="1"/>
  <c r="AF107"/>
  <c r="AG107" s="1"/>
  <c r="AD107"/>
  <c r="AE107" s="1"/>
  <c r="AC107"/>
  <c r="Z107"/>
  <c r="Y107"/>
  <c r="X107"/>
  <c r="M107"/>
  <c r="P107" s="1"/>
  <c r="Q107" s="1"/>
  <c r="L107"/>
  <c r="K107"/>
  <c r="BD106"/>
  <c r="BC106"/>
  <c r="AX106"/>
  <c r="BE106" s="1"/>
  <c r="AT106"/>
  <c r="AV106" s="1"/>
  <c r="AW106" s="1"/>
  <c r="AP106"/>
  <c r="AR106" s="1"/>
  <c r="AS106" s="1"/>
  <c r="AL106"/>
  <c r="AN106" s="1"/>
  <c r="AO106" s="1"/>
  <c r="AJ106"/>
  <c r="AK106" s="1"/>
  <c r="AH106"/>
  <c r="AI106" s="1"/>
  <c r="AF106"/>
  <c r="AG106" s="1"/>
  <c r="AD106"/>
  <c r="AE106" s="1"/>
  <c r="AC106"/>
  <c r="Z106"/>
  <c r="Y106"/>
  <c r="X106"/>
  <c r="M106"/>
  <c r="P106" s="1"/>
  <c r="Q106" s="1"/>
  <c r="L106"/>
  <c r="K106"/>
  <c r="BD105"/>
  <c r="BC105"/>
  <c r="AX105"/>
  <c r="AT105"/>
  <c r="AP105"/>
  <c r="AL105"/>
  <c r="AJ105"/>
  <c r="AK105" s="1"/>
  <c r="AH105"/>
  <c r="AI105" s="1"/>
  <c r="AF105"/>
  <c r="AG105" s="1"/>
  <c r="AD105"/>
  <c r="AE105" s="1"/>
  <c r="AC105"/>
  <c r="Z105"/>
  <c r="Y105"/>
  <c r="X105"/>
  <c r="M105"/>
  <c r="P105" s="1"/>
  <c r="Q105" s="1"/>
  <c r="L105"/>
  <c r="K105"/>
  <c r="BD104"/>
  <c r="BC104"/>
  <c r="AX104"/>
  <c r="BE104" s="1"/>
  <c r="AT104"/>
  <c r="AV104" s="1"/>
  <c r="AW104" s="1"/>
  <c r="AP104"/>
  <c r="AR104" s="1"/>
  <c r="AS104" s="1"/>
  <c r="AL104"/>
  <c r="AN104" s="1"/>
  <c r="AO104" s="1"/>
  <c r="AJ104"/>
  <c r="AK104" s="1"/>
  <c r="AH104"/>
  <c r="AI104" s="1"/>
  <c r="AF104"/>
  <c r="AG104" s="1"/>
  <c r="AD104"/>
  <c r="AE104" s="1"/>
  <c r="AC104"/>
  <c r="Z104"/>
  <c r="Y104"/>
  <c r="X104"/>
  <c r="M104"/>
  <c r="P104" s="1"/>
  <c r="Q104" s="1"/>
  <c r="L104"/>
  <c r="K104"/>
  <c r="BD103"/>
  <c r="BC103"/>
  <c r="AX103"/>
  <c r="AZ103" s="1"/>
  <c r="BA103" s="1"/>
  <c r="AT103"/>
  <c r="AU103" s="1"/>
  <c r="AP103"/>
  <c r="AR103" s="1"/>
  <c r="AS103" s="1"/>
  <c r="AL103"/>
  <c r="AJ103"/>
  <c r="AK103" s="1"/>
  <c r="AH103"/>
  <c r="AI103" s="1"/>
  <c r="AF103"/>
  <c r="AG103" s="1"/>
  <c r="AD103"/>
  <c r="AE103" s="1"/>
  <c r="AC103"/>
  <c r="Z103"/>
  <c r="Y103"/>
  <c r="X103"/>
  <c r="M103"/>
  <c r="P103" s="1"/>
  <c r="Q103" s="1"/>
  <c r="L103"/>
  <c r="K103"/>
  <c r="BD102"/>
  <c r="BC102"/>
  <c r="AX102"/>
  <c r="BE102" s="1"/>
  <c r="AT102"/>
  <c r="AV102" s="1"/>
  <c r="AW102" s="1"/>
  <c r="AP102"/>
  <c r="AR102" s="1"/>
  <c r="AS102" s="1"/>
  <c r="AL102"/>
  <c r="AN102" s="1"/>
  <c r="AO102" s="1"/>
  <c r="AJ102"/>
  <c r="AK102" s="1"/>
  <c r="AH102"/>
  <c r="AI102" s="1"/>
  <c r="AF102"/>
  <c r="AG102" s="1"/>
  <c r="AD102"/>
  <c r="AE102" s="1"/>
  <c r="AC102"/>
  <c r="Z102"/>
  <c r="Y102"/>
  <c r="X102"/>
  <c r="M102"/>
  <c r="P102" s="1"/>
  <c r="Q102" s="1"/>
  <c r="L102"/>
  <c r="K102"/>
  <c r="BD101"/>
  <c r="BC101"/>
  <c r="AX101"/>
  <c r="AY101" s="1"/>
  <c r="AT101"/>
  <c r="AV101" s="1"/>
  <c r="AW101" s="1"/>
  <c r="AP101"/>
  <c r="AR101" s="1"/>
  <c r="AS101" s="1"/>
  <c r="AL101"/>
  <c r="AN101" s="1"/>
  <c r="AO101" s="1"/>
  <c r="AJ101"/>
  <c r="AK101" s="1"/>
  <c r="AH101"/>
  <c r="AI101" s="1"/>
  <c r="AF101"/>
  <c r="AG101" s="1"/>
  <c r="AD101"/>
  <c r="AE101" s="1"/>
  <c r="AC101"/>
  <c r="Z101"/>
  <c r="Y101"/>
  <c r="X101"/>
  <c r="M101"/>
  <c r="P101" s="1"/>
  <c r="Q101" s="1"/>
  <c r="L101"/>
  <c r="K101"/>
  <c r="BD100"/>
  <c r="BC100"/>
  <c r="AX100"/>
  <c r="BE100" s="1"/>
  <c r="AT100"/>
  <c r="AU100" s="1"/>
  <c r="AP100"/>
  <c r="AL100"/>
  <c r="AM100" s="1"/>
  <c r="AJ100"/>
  <c r="AK100" s="1"/>
  <c r="AH100"/>
  <c r="AI100" s="1"/>
  <c r="AF100"/>
  <c r="AG100" s="1"/>
  <c r="AD100"/>
  <c r="AE100" s="1"/>
  <c r="AC100"/>
  <c r="Z100"/>
  <c r="Y100"/>
  <c r="X100"/>
  <c r="M100"/>
  <c r="P100" s="1"/>
  <c r="Q100" s="1"/>
  <c r="L100"/>
  <c r="K100"/>
  <c r="BD99"/>
  <c r="BC99"/>
  <c r="AX99"/>
  <c r="BE99" s="1"/>
  <c r="AT99"/>
  <c r="AV99" s="1"/>
  <c r="AW99" s="1"/>
  <c r="AP99"/>
  <c r="AR99" s="1"/>
  <c r="AS99" s="1"/>
  <c r="AL99"/>
  <c r="AN99" s="1"/>
  <c r="AO99" s="1"/>
  <c r="AJ99"/>
  <c r="AK99" s="1"/>
  <c r="AH99"/>
  <c r="AI99" s="1"/>
  <c r="AF99"/>
  <c r="AG99" s="1"/>
  <c r="AD99"/>
  <c r="AE99" s="1"/>
  <c r="AC99"/>
  <c r="Z99"/>
  <c r="Y99"/>
  <c r="X99"/>
  <c r="M99"/>
  <c r="P99" s="1"/>
  <c r="Q99" s="1"/>
  <c r="L99"/>
  <c r="K99"/>
  <c r="BD98"/>
  <c r="BC98"/>
  <c r="AX98"/>
  <c r="AT98"/>
  <c r="AP98"/>
  <c r="AL98"/>
  <c r="AJ98"/>
  <c r="AK98" s="1"/>
  <c r="AH98"/>
  <c r="AI98" s="1"/>
  <c r="AF98"/>
  <c r="AG98" s="1"/>
  <c r="AD98"/>
  <c r="AE98" s="1"/>
  <c r="AC98"/>
  <c r="Z98"/>
  <c r="Y98"/>
  <c r="X98"/>
  <c r="M98"/>
  <c r="P98" s="1"/>
  <c r="Q98" s="1"/>
  <c r="L98"/>
  <c r="K98"/>
  <c r="BD97"/>
  <c r="BC97"/>
  <c r="AX97"/>
  <c r="BE97" s="1"/>
  <c r="AT97"/>
  <c r="AV97" s="1"/>
  <c r="AW97" s="1"/>
  <c r="AP97"/>
  <c r="AR97" s="1"/>
  <c r="AS97" s="1"/>
  <c r="AL97"/>
  <c r="AN97" s="1"/>
  <c r="AO97" s="1"/>
  <c r="AJ97"/>
  <c r="AK97" s="1"/>
  <c r="AH97"/>
  <c r="AI97" s="1"/>
  <c r="AF97"/>
  <c r="AG97" s="1"/>
  <c r="AD97"/>
  <c r="AE97" s="1"/>
  <c r="AC97"/>
  <c r="Z97"/>
  <c r="Y97"/>
  <c r="X97"/>
  <c r="M97"/>
  <c r="P97" s="1"/>
  <c r="Q97" s="1"/>
  <c r="L97"/>
  <c r="K97"/>
  <c r="BD96"/>
  <c r="BC96"/>
  <c r="AX96"/>
  <c r="AY96" s="1"/>
  <c r="AT96"/>
  <c r="AP96"/>
  <c r="AQ96" s="1"/>
  <c r="AL96"/>
  <c r="AJ96"/>
  <c r="AK96" s="1"/>
  <c r="AH96"/>
  <c r="AI96" s="1"/>
  <c r="AF96"/>
  <c r="AG96" s="1"/>
  <c r="AD96"/>
  <c r="AE96" s="1"/>
  <c r="AC96"/>
  <c r="Z96"/>
  <c r="Y96"/>
  <c r="X96"/>
  <c r="M96"/>
  <c r="P96" s="1"/>
  <c r="Q96" s="1"/>
  <c r="L96"/>
  <c r="K96"/>
  <c r="BD95"/>
  <c r="BC95"/>
  <c r="AX95"/>
  <c r="BE95" s="1"/>
  <c r="AT95"/>
  <c r="AV95" s="1"/>
  <c r="AW95" s="1"/>
  <c r="AP95"/>
  <c r="AR95" s="1"/>
  <c r="AS95" s="1"/>
  <c r="AL95"/>
  <c r="AN95" s="1"/>
  <c r="AO95" s="1"/>
  <c r="AJ95"/>
  <c r="AK95" s="1"/>
  <c r="AH95"/>
  <c r="AI95" s="1"/>
  <c r="AF95"/>
  <c r="AG95" s="1"/>
  <c r="AD95"/>
  <c r="AE95" s="1"/>
  <c r="AC95"/>
  <c r="Z95"/>
  <c r="Y95"/>
  <c r="X95"/>
  <c r="M95"/>
  <c r="P95" s="1"/>
  <c r="Q95" s="1"/>
  <c r="L95"/>
  <c r="K95"/>
  <c r="BE93"/>
  <c r="BD93"/>
  <c r="BC93"/>
  <c r="AY93"/>
  <c r="AC93"/>
  <c r="Z93"/>
  <c r="Y93"/>
  <c r="X93"/>
  <c r="M93"/>
  <c r="P93" s="1"/>
  <c r="Q93" s="1"/>
  <c r="L93"/>
  <c r="K93"/>
  <c r="BE92"/>
  <c r="BD92"/>
  <c r="BC92"/>
  <c r="AY92"/>
  <c r="AC92"/>
  <c r="Z92"/>
  <c r="Y92"/>
  <c r="X92"/>
  <c r="M92"/>
  <c r="P92" s="1"/>
  <c r="Q92" s="1"/>
  <c r="L92"/>
  <c r="K92"/>
  <c r="BE91"/>
  <c r="BD91"/>
  <c r="BC91"/>
  <c r="AY91"/>
  <c r="AC91"/>
  <c r="Z91"/>
  <c r="Y91"/>
  <c r="X91"/>
  <c r="M91"/>
  <c r="P91" s="1"/>
  <c r="Q91" s="1"/>
  <c r="L91"/>
  <c r="K91"/>
  <c r="BE90"/>
  <c r="BD90"/>
  <c r="BC90"/>
  <c r="AY90"/>
  <c r="AC90"/>
  <c r="Z90"/>
  <c r="Y90"/>
  <c r="X90"/>
  <c r="M90"/>
  <c r="P90" s="1"/>
  <c r="Q90" s="1"/>
  <c r="L90"/>
  <c r="K90"/>
  <c r="BE89"/>
  <c r="BD89"/>
  <c r="BC89"/>
  <c r="AY89"/>
  <c r="AC89"/>
  <c r="Z89"/>
  <c r="Y89"/>
  <c r="X89"/>
  <c r="M89"/>
  <c r="P89" s="1"/>
  <c r="Q89" s="1"/>
  <c r="L89"/>
  <c r="K89"/>
  <c r="BE88"/>
  <c r="BD88"/>
  <c r="BC88"/>
  <c r="AY88"/>
  <c r="AC88"/>
  <c r="Z88"/>
  <c r="Y88"/>
  <c r="X88"/>
  <c r="M88"/>
  <c r="P88" s="1"/>
  <c r="Q88" s="1"/>
  <c r="L88"/>
  <c r="K88"/>
  <c r="BE87"/>
  <c r="BD87"/>
  <c r="BC87"/>
  <c r="AY87"/>
  <c r="AC87"/>
  <c r="Z87"/>
  <c r="Y87"/>
  <c r="X87"/>
  <c r="M87"/>
  <c r="P87" s="1"/>
  <c r="Q87" s="1"/>
  <c r="L87"/>
  <c r="K87"/>
  <c r="BE86"/>
  <c r="BD86"/>
  <c r="BC86"/>
  <c r="AY86"/>
  <c r="AC86"/>
  <c r="Z86"/>
  <c r="Y86"/>
  <c r="X86"/>
  <c r="M86"/>
  <c r="P86" s="1"/>
  <c r="Q86" s="1"/>
  <c r="L86"/>
  <c r="K86"/>
  <c r="BE85"/>
  <c r="BD85"/>
  <c r="BC85"/>
  <c r="AY85"/>
  <c r="AC85"/>
  <c r="Z85"/>
  <c r="Y85"/>
  <c r="X85"/>
  <c r="M85"/>
  <c r="P85" s="1"/>
  <c r="Q85" s="1"/>
  <c r="L85"/>
  <c r="K85"/>
  <c r="BE84"/>
  <c r="BD84"/>
  <c r="BC84"/>
  <c r="AY84"/>
  <c r="AC84"/>
  <c r="Z84"/>
  <c r="Y84"/>
  <c r="X84"/>
  <c r="M84"/>
  <c r="P84" s="1"/>
  <c r="Q84" s="1"/>
  <c r="L84"/>
  <c r="K84"/>
  <c r="BE83"/>
  <c r="BD83"/>
  <c r="BC83"/>
  <c r="AY83"/>
  <c r="AC83"/>
  <c r="Z83"/>
  <c r="Y83"/>
  <c r="X83"/>
  <c r="M83"/>
  <c r="P83" s="1"/>
  <c r="Q83" s="1"/>
  <c r="L83"/>
  <c r="K83"/>
  <c r="BE82"/>
  <c r="BD82"/>
  <c r="BC82"/>
  <c r="AY82"/>
  <c r="AC82"/>
  <c r="Z82"/>
  <c r="Y82"/>
  <c r="X82"/>
  <c r="M82"/>
  <c r="P82" s="1"/>
  <c r="Q82" s="1"/>
  <c r="L82"/>
  <c r="K82"/>
  <c r="BE81"/>
  <c r="BD81"/>
  <c r="BC81"/>
  <c r="AY81"/>
  <c r="AC81"/>
  <c r="Z81"/>
  <c r="Y81"/>
  <c r="X81"/>
  <c r="M81"/>
  <c r="P81" s="1"/>
  <c r="Q81" s="1"/>
  <c r="L81"/>
  <c r="K81"/>
  <c r="BE80"/>
  <c r="BD80"/>
  <c r="BC80"/>
  <c r="AY80"/>
  <c r="AC80"/>
  <c r="Z80"/>
  <c r="Y80"/>
  <c r="X80"/>
  <c r="M80"/>
  <c r="P80" s="1"/>
  <c r="Q80" s="1"/>
  <c r="L80"/>
  <c r="K80"/>
  <c r="BE79"/>
  <c r="BD79"/>
  <c r="BC79"/>
  <c r="AY79"/>
  <c r="AC79"/>
  <c r="Z79"/>
  <c r="Y79"/>
  <c r="X79"/>
  <c r="M79"/>
  <c r="P79" s="1"/>
  <c r="Q79" s="1"/>
  <c r="L79"/>
  <c r="K79"/>
  <c r="BE78"/>
  <c r="BD78"/>
  <c r="BC78"/>
  <c r="AY78"/>
  <c r="AC78"/>
  <c r="Z78"/>
  <c r="Y78"/>
  <c r="X78"/>
  <c r="M78"/>
  <c r="P78" s="1"/>
  <c r="Q78" s="1"/>
  <c r="L78"/>
  <c r="K78"/>
  <c r="BE77"/>
  <c r="BD77"/>
  <c r="BC77"/>
  <c r="AY77"/>
  <c r="AC77"/>
  <c r="Z77"/>
  <c r="Y77"/>
  <c r="X77"/>
  <c r="M77"/>
  <c r="P77" s="1"/>
  <c r="Q77" s="1"/>
  <c r="L77"/>
  <c r="K77"/>
  <c r="BE76"/>
  <c r="BD76"/>
  <c r="BC76"/>
  <c r="AY76"/>
  <c r="AC76"/>
  <c r="Z76"/>
  <c r="Y76"/>
  <c r="X76"/>
  <c r="M76"/>
  <c r="P76" s="1"/>
  <c r="Q76" s="1"/>
  <c r="L76"/>
  <c r="K76"/>
  <c r="BE75"/>
  <c r="BD75"/>
  <c r="BC75"/>
  <c r="AY75"/>
  <c r="AC75"/>
  <c r="Z75"/>
  <c r="Y75"/>
  <c r="X75"/>
  <c r="M75"/>
  <c r="P75" s="1"/>
  <c r="Q75" s="1"/>
  <c r="L75"/>
  <c r="K75"/>
  <c r="BE74"/>
  <c r="BD74"/>
  <c r="BC74"/>
  <c r="AY74"/>
  <c r="AC74"/>
  <c r="Z74"/>
  <c r="Y74"/>
  <c r="X74"/>
  <c r="M74"/>
  <c r="P74" s="1"/>
  <c r="Q74" s="1"/>
  <c r="L74"/>
  <c r="K74"/>
  <c r="BE73"/>
  <c r="BD73"/>
  <c r="BC73"/>
  <c r="AY73"/>
  <c r="AC73"/>
  <c r="Z73"/>
  <c r="Y73"/>
  <c r="X73"/>
  <c r="M73"/>
  <c r="P73" s="1"/>
  <c r="Q73" s="1"/>
  <c r="L73"/>
  <c r="K73"/>
  <c r="BE72"/>
  <c r="BD72"/>
  <c r="BC72"/>
  <c r="AY72"/>
  <c r="AC72"/>
  <c r="Z72"/>
  <c r="Y72"/>
  <c r="X72"/>
  <c r="M72"/>
  <c r="P72" s="1"/>
  <c r="Q72" s="1"/>
  <c r="L72"/>
  <c r="K72"/>
  <c r="BE71"/>
  <c r="BD71"/>
  <c r="BC71"/>
  <c r="AY71"/>
  <c r="AC71"/>
  <c r="Z71"/>
  <c r="Y71"/>
  <c r="X71"/>
  <c r="M71"/>
  <c r="P71" s="1"/>
  <c r="Q71" s="1"/>
  <c r="L71"/>
  <c r="K71"/>
  <c r="BE70"/>
  <c r="BD70"/>
  <c r="BC70"/>
  <c r="AY70"/>
  <c r="AC70"/>
  <c r="Z70"/>
  <c r="Y70"/>
  <c r="X70"/>
  <c r="M70"/>
  <c r="P70" s="1"/>
  <c r="Q70" s="1"/>
  <c r="L70"/>
  <c r="K70"/>
  <c r="BE69"/>
  <c r="BD69"/>
  <c r="BC69"/>
  <c r="AY69"/>
  <c r="AC69"/>
  <c r="Z69"/>
  <c r="Y69"/>
  <c r="X69"/>
  <c r="M69"/>
  <c r="P69" s="1"/>
  <c r="Q69" s="1"/>
  <c r="L69"/>
  <c r="K69"/>
  <c r="BE68"/>
  <c r="BD68"/>
  <c r="BC68"/>
  <c r="AY68"/>
  <c r="AC68"/>
  <c r="Z68"/>
  <c r="Y68"/>
  <c r="X68"/>
  <c r="M68"/>
  <c r="P68" s="1"/>
  <c r="Q68" s="1"/>
  <c r="L68"/>
  <c r="K68"/>
  <c r="BE67"/>
  <c r="BD67"/>
  <c r="AZ67"/>
  <c r="AT67"/>
  <c r="AV67" s="1"/>
  <c r="AR67"/>
  <c r="AL67"/>
  <c r="AN67" s="1"/>
  <c r="AJ67"/>
  <c r="AH67"/>
  <c r="AF67"/>
  <c r="AD67"/>
  <c r="Z67"/>
  <c r="Y67"/>
  <c r="X67"/>
  <c r="P67"/>
  <c r="O67"/>
  <c r="N67"/>
  <c r="BE66"/>
  <c r="BD66"/>
  <c r="AZ66"/>
  <c r="AT66"/>
  <c r="AV66" s="1"/>
  <c r="AR66"/>
  <c r="AL66"/>
  <c r="AN66" s="1"/>
  <c r="AJ66"/>
  <c r="AH66"/>
  <c r="AF66"/>
  <c r="AD66"/>
  <c r="Z66"/>
  <c r="Y66"/>
  <c r="X66"/>
  <c r="P66"/>
  <c r="O66"/>
  <c r="N66"/>
  <c r="BE65"/>
  <c r="BD65"/>
  <c r="AZ65"/>
  <c r="AT65"/>
  <c r="AV65" s="1"/>
  <c r="AR65"/>
  <c r="AL65"/>
  <c r="AN65" s="1"/>
  <c r="AJ65"/>
  <c r="AH65"/>
  <c r="AF65"/>
  <c r="AD65"/>
  <c r="Z65"/>
  <c r="Y65"/>
  <c r="X65"/>
  <c r="P65"/>
  <c r="O65"/>
  <c r="N65"/>
  <c r="BE64"/>
  <c r="BD64"/>
  <c r="BC64"/>
  <c r="AZ64"/>
  <c r="BA64" s="1"/>
  <c r="AY64"/>
  <c r="AT64"/>
  <c r="AV64" s="1"/>
  <c r="AW64" s="1"/>
  <c r="AR64"/>
  <c r="AS64" s="1"/>
  <c r="AQ64"/>
  <c r="AL64"/>
  <c r="AM64" s="1"/>
  <c r="AJ64"/>
  <c r="AK64" s="1"/>
  <c r="AH64"/>
  <c r="AI64" s="1"/>
  <c r="AF64"/>
  <c r="AG64" s="1"/>
  <c r="AD64"/>
  <c r="AE64" s="1"/>
  <c r="AC64"/>
  <c r="Z64"/>
  <c r="Y64"/>
  <c r="X64"/>
  <c r="M64"/>
  <c r="P64" s="1"/>
  <c r="Q64" s="1"/>
  <c r="L64"/>
  <c r="K64"/>
  <c r="BE63"/>
  <c r="BD63"/>
  <c r="AZ63"/>
  <c r="AT63"/>
  <c r="AV63" s="1"/>
  <c r="AR63"/>
  <c r="AL63"/>
  <c r="AN63" s="1"/>
  <c r="AJ63"/>
  <c r="AH63"/>
  <c r="AF63"/>
  <c r="AD63"/>
  <c r="Z63"/>
  <c r="Y63"/>
  <c r="X63"/>
  <c r="M63"/>
  <c r="P63" s="1"/>
  <c r="Q63" s="1"/>
  <c r="L63"/>
  <c r="K63"/>
  <c r="BE62"/>
  <c r="BD62"/>
  <c r="AZ62"/>
  <c r="AT62"/>
  <c r="AV62" s="1"/>
  <c r="AR62"/>
  <c r="AL62"/>
  <c r="AN62" s="1"/>
  <c r="AJ62"/>
  <c r="AH62"/>
  <c r="AF62"/>
  <c r="AD62"/>
  <c r="Z62"/>
  <c r="Y62"/>
  <c r="X62"/>
  <c r="M62"/>
  <c r="P62" s="1"/>
  <c r="L62"/>
  <c r="O62" s="1"/>
  <c r="K62"/>
  <c r="N62" s="1"/>
  <c r="BE61"/>
  <c r="BD61"/>
  <c r="AZ61"/>
  <c r="AT61"/>
  <c r="AV61" s="1"/>
  <c r="AR61"/>
  <c r="AL61"/>
  <c r="AN61" s="1"/>
  <c r="AJ61"/>
  <c r="AH61"/>
  <c r="AF61"/>
  <c r="AD61"/>
  <c r="Z61"/>
  <c r="Y61"/>
  <c r="X61"/>
  <c r="P61"/>
  <c r="O61"/>
  <c r="N61"/>
  <c r="BE60"/>
  <c r="BD60"/>
  <c r="AZ60"/>
  <c r="AT60"/>
  <c r="AV60" s="1"/>
  <c r="AR60"/>
  <c r="AL60"/>
  <c r="AN60" s="1"/>
  <c r="AJ60"/>
  <c r="AH60"/>
  <c r="AF60"/>
  <c r="AD60"/>
  <c r="Z60"/>
  <c r="Y60"/>
  <c r="X60"/>
  <c r="P60"/>
  <c r="O60"/>
  <c r="N60"/>
  <c r="BE59"/>
  <c r="BD59"/>
  <c r="AZ59"/>
  <c r="AT59"/>
  <c r="AV59" s="1"/>
  <c r="AR59"/>
  <c r="AL59"/>
  <c r="AN59" s="1"/>
  <c r="AJ59"/>
  <c r="AH59"/>
  <c r="AF59"/>
  <c r="AD59"/>
  <c r="Z59"/>
  <c r="Y59"/>
  <c r="X59"/>
  <c r="P59"/>
  <c r="O59"/>
  <c r="N59"/>
  <c r="BE58"/>
  <c r="BD58"/>
  <c r="AZ58"/>
  <c r="AT58"/>
  <c r="AV58" s="1"/>
  <c r="AR58"/>
  <c r="AL58"/>
  <c r="AN58" s="1"/>
  <c r="AJ58"/>
  <c r="AH58"/>
  <c r="AF58"/>
  <c r="AD58"/>
  <c r="Z58"/>
  <c r="Y58"/>
  <c r="X58"/>
  <c r="P58"/>
  <c r="O58"/>
  <c r="N58"/>
  <c r="BE57"/>
  <c r="BD57"/>
  <c r="AZ57"/>
  <c r="AT57"/>
  <c r="AV57" s="1"/>
  <c r="AR57"/>
  <c r="AL57"/>
  <c r="AN57" s="1"/>
  <c r="AJ57"/>
  <c r="AH57"/>
  <c r="AF57"/>
  <c r="AD57"/>
  <c r="Z57"/>
  <c r="Y57"/>
  <c r="X57"/>
  <c r="P57"/>
  <c r="O57"/>
  <c r="N57"/>
  <c r="BE56"/>
  <c r="BD56"/>
  <c r="AZ56"/>
  <c r="AT56"/>
  <c r="AV56" s="1"/>
  <c r="AR56"/>
  <c r="AL56"/>
  <c r="AN56" s="1"/>
  <c r="AJ56"/>
  <c r="AH56"/>
  <c r="AF56"/>
  <c r="AD56"/>
  <c r="Z56"/>
  <c r="Y56"/>
  <c r="X56"/>
  <c r="P56"/>
  <c r="O56"/>
  <c r="N56"/>
  <c r="BE55"/>
  <c r="BD55"/>
  <c r="AZ55"/>
  <c r="AT55"/>
  <c r="AV55" s="1"/>
  <c r="AR55"/>
  <c r="AL55"/>
  <c r="AN55" s="1"/>
  <c r="AJ55"/>
  <c r="AH55"/>
  <c r="AF55"/>
  <c r="AD55"/>
  <c r="Z55"/>
  <c r="Y55"/>
  <c r="X55"/>
  <c r="P55"/>
  <c r="O55"/>
  <c r="N55"/>
  <c r="BE54"/>
  <c r="BD54"/>
  <c r="AZ54"/>
  <c r="AT54"/>
  <c r="AV54" s="1"/>
  <c r="AR54"/>
  <c r="AL54"/>
  <c r="AN54" s="1"/>
  <c r="AJ54"/>
  <c r="AH54"/>
  <c r="AF54"/>
  <c r="AD54"/>
  <c r="Z54"/>
  <c r="Y54"/>
  <c r="X54"/>
  <c r="M54"/>
  <c r="P54" s="1"/>
  <c r="L54"/>
  <c r="O54" s="1"/>
  <c r="K54"/>
  <c r="N54" s="1"/>
  <c r="BE53"/>
  <c r="BD53"/>
  <c r="AZ53"/>
  <c r="AT53"/>
  <c r="AV53" s="1"/>
  <c r="AR53"/>
  <c r="AL53"/>
  <c r="AN53" s="1"/>
  <c r="AJ53"/>
  <c r="AH53"/>
  <c r="AF53"/>
  <c r="AD53"/>
  <c r="Z53"/>
  <c r="Y53"/>
  <c r="X53"/>
  <c r="M53"/>
  <c r="P53" s="1"/>
  <c r="L53"/>
  <c r="O53" s="1"/>
  <c r="K53"/>
  <c r="N53" s="1"/>
  <c r="BE52"/>
  <c r="BD52"/>
  <c r="AZ52"/>
  <c r="AT52"/>
  <c r="AV52" s="1"/>
  <c r="AR52"/>
  <c r="AL52"/>
  <c r="AN52" s="1"/>
  <c r="AJ52"/>
  <c r="AH52"/>
  <c r="AF52"/>
  <c r="AD52"/>
  <c r="Z52"/>
  <c r="Y52"/>
  <c r="X52"/>
  <c r="M52"/>
  <c r="P52" s="1"/>
  <c r="L52"/>
  <c r="O52" s="1"/>
  <c r="K52"/>
  <c r="N52" s="1"/>
  <c r="BE51"/>
  <c r="BD51"/>
  <c r="AZ51"/>
  <c r="AT51"/>
  <c r="AV51" s="1"/>
  <c r="AR51"/>
  <c r="AL51"/>
  <c r="AN51" s="1"/>
  <c r="AJ51"/>
  <c r="AH51"/>
  <c r="AF51"/>
  <c r="AD51"/>
  <c r="Z51"/>
  <c r="Y51"/>
  <c r="X51"/>
  <c r="P51"/>
  <c r="O51"/>
  <c r="N51"/>
  <c r="BE50"/>
  <c r="BD50"/>
  <c r="AZ50"/>
  <c r="AT50"/>
  <c r="AV50" s="1"/>
  <c r="AR50"/>
  <c r="AL50"/>
  <c r="AN50" s="1"/>
  <c r="AJ50"/>
  <c r="AH50"/>
  <c r="AF50"/>
  <c r="AD50"/>
  <c r="Z50"/>
  <c r="Y50"/>
  <c r="X50"/>
  <c r="M50"/>
  <c r="P50" s="1"/>
  <c r="L50"/>
  <c r="O50" s="1"/>
  <c r="K50"/>
  <c r="N50" s="1"/>
  <c r="BE49"/>
  <c r="BD49"/>
  <c r="AZ49"/>
  <c r="AT49"/>
  <c r="AV49" s="1"/>
  <c r="AR49"/>
  <c r="AL49"/>
  <c r="AN49" s="1"/>
  <c r="AJ49"/>
  <c r="AH49"/>
  <c r="AF49"/>
  <c r="AD49"/>
  <c r="Z49"/>
  <c r="Y49"/>
  <c r="X49"/>
  <c r="M49"/>
  <c r="P49" s="1"/>
  <c r="L49"/>
  <c r="O49" s="1"/>
  <c r="K49"/>
  <c r="N49" s="1"/>
  <c r="BE48"/>
  <c r="BD48"/>
  <c r="BC48"/>
  <c r="AZ48"/>
  <c r="BA48" s="1"/>
  <c r="AY48"/>
  <c r="AT48"/>
  <c r="AV48" s="1"/>
  <c r="AW48" s="1"/>
  <c r="AR48"/>
  <c r="AS48" s="1"/>
  <c r="AQ48"/>
  <c r="AL48"/>
  <c r="AJ48"/>
  <c r="AK48" s="1"/>
  <c r="AH48"/>
  <c r="AI48" s="1"/>
  <c r="AF48"/>
  <c r="AG48" s="1"/>
  <c r="AD48"/>
  <c r="AE48" s="1"/>
  <c r="AC48"/>
  <c r="Z48"/>
  <c r="Y48"/>
  <c r="X48"/>
  <c r="P48"/>
  <c r="O48"/>
  <c r="N48"/>
  <c r="BE47"/>
  <c r="BD47"/>
  <c r="BC47"/>
  <c r="AZ47"/>
  <c r="BA47" s="1"/>
  <c r="AY47"/>
  <c r="AT47"/>
  <c r="AR47"/>
  <c r="AS47" s="1"/>
  <c r="AQ47"/>
  <c r="AL47"/>
  <c r="AJ47"/>
  <c r="AK47" s="1"/>
  <c r="AH47"/>
  <c r="AI47" s="1"/>
  <c r="AF47"/>
  <c r="AG47" s="1"/>
  <c r="AD47"/>
  <c r="AE47" s="1"/>
  <c r="AC47"/>
  <c r="Z47"/>
  <c r="Y47"/>
  <c r="X47"/>
  <c r="P47"/>
  <c r="O47"/>
  <c r="N47"/>
  <c r="BE46"/>
  <c r="BD46"/>
  <c r="BC46"/>
  <c r="AZ46"/>
  <c r="BA46" s="1"/>
  <c r="AY46"/>
  <c r="AT46"/>
  <c r="AV46" s="1"/>
  <c r="AW46" s="1"/>
  <c r="AR46"/>
  <c r="AS46" s="1"/>
  <c r="AQ46"/>
  <c r="AL46"/>
  <c r="AJ46"/>
  <c r="AK46" s="1"/>
  <c r="AH46"/>
  <c r="AI46" s="1"/>
  <c r="AF46"/>
  <c r="AG46" s="1"/>
  <c r="AD46"/>
  <c r="AE46" s="1"/>
  <c r="AC46"/>
  <c r="Z46"/>
  <c r="Y46"/>
  <c r="X46"/>
  <c r="P46"/>
  <c r="O46"/>
  <c r="N46"/>
  <c r="BE45"/>
  <c r="BD45"/>
  <c r="BC45"/>
  <c r="AZ45"/>
  <c r="BA45" s="1"/>
  <c r="AY45"/>
  <c r="AT45"/>
  <c r="AV45" s="1"/>
  <c r="AW45" s="1"/>
  <c r="AR45"/>
  <c r="AS45" s="1"/>
  <c r="AQ45"/>
  <c r="AL45"/>
  <c r="AM45" s="1"/>
  <c r="AJ45"/>
  <c r="AK45" s="1"/>
  <c r="AH45"/>
  <c r="AI45" s="1"/>
  <c r="AF45"/>
  <c r="AG45" s="1"/>
  <c r="AD45"/>
  <c r="AE45" s="1"/>
  <c r="AC45"/>
  <c r="Z45"/>
  <c r="Y45"/>
  <c r="X45"/>
  <c r="P45"/>
  <c r="O45"/>
  <c r="N45"/>
  <c r="BE44"/>
  <c r="BD44"/>
  <c r="BC44"/>
  <c r="AZ44"/>
  <c r="BA44" s="1"/>
  <c r="AY44"/>
  <c r="AT44"/>
  <c r="AV44" s="1"/>
  <c r="AW44" s="1"/>
  <c r="AR44"/>
  <c r="AS44" s="1"/>
  <c r="AQ44"/>
  <c r="AL44"/>
  <c r="AJ44"/>
  <c r="AK44" s="1"/>
  <c r="AH44"/>
  <c r="AI44" s="1"/>
  <c r="AF44"/>
  <c r="AG44" s="1"/>
  <c r="AD44"/>
  <c r="AE44" s="1"/>
  <c r="AC44"/>
  <c r="Z44"/>
  <c r="Y44"/>
  <c r="X44"/>
  <c r="P44"/>
  <c r="O44"/>
  <c r="N44"/>
  <c r="BE43"/>
  <c r="BD43"/>
  <c r="AZ43"/>
  <c r="AT43"/>
  <c r="AV43" s="1"/>
  <c r="AR43"/>
  <c r="AL43"/>
  <c r="AN43" s="1"/>
  <c r="AJ43"/>
  <c r="AH43"/>
  <c r="AF43"/>
  <c r="AD43"/>
  <c r="Z43"/>
  <c r="Y43"/>
  <c r="X43"/>
  <c r="M43"/>
  <c r="P43" s="1"/>
  <c r="L43"/>
  <c r="O43" s="1"/>
  <c r="K43"/>
  <c r="N43" s="1"/>
  <c r="BE42"/>
  <c r="BD42"/>
  <c r="AZ42"/>
  <c r="AT42"/>
  <c r="AV42" s="1"/>
  <c r="AR42"/>
  <c r="AL42"/>
  <c r="AN42" s="1"/>
  <c r="AJ42"/>
  <c r="AH42"/>
  <c r="AF42"/>
  <c r="AD42"/>
  <c r="Z42"/>
  <c r="Y42"/>
  <c r="X42"/>
  <c r="M42"/>
  <c r="P42" s="1"/>
  <c r="L42"/>
  <c r="O42" s="1"/>
  <c r="K42"/>
  <c r="N42" s="1"/>
  <c r="BE41"/>
  <c r="BD41"/>
  <c r="AZ41"/>
  <c r="AT41"/>
  <c r="AV41" s="1"/>
  <c r="AR41"/>
  <c r="AL41"/>
  <c r="AN41" s="1"/>
  <c r="AJ41"/>
  <c r="AH41"/>
  <c r="AF41"/>
  <c r="AD41"/>
  <c r="Z41"/>
  <c r="Y41"/>
  <c r="X41"/>
  <c r="M41"/>
  <c r="P41" s="1"/>
  <c r="L41"/>
  <c r="O41" s="1"/>
  <c r="K41"/>
  <c r="N41" s="1"/>
  <c r="BE40"/>
  <c r="BD40"/>
  <c r="AZ40"/>
  <c r="AT40"/>
  <c r="AV40" s="1"/>
  <c r="AR40"/>
  <c r="AL40"/>
  <c r="AN40" s="1"/>
  <c r="AJ40"/>
  <c r="AH40"/>
  <c r="AF40"/>
  <c r="AD40"/>
  <c r="Z40"/>
  <c r="Y40"/>
  <c r="X40"/>
  <c r="M40"/>
  <c r="P40" s="1"/>
  <c r="L40"/>
  <c r="O40" s="1"/>
  <c r="K40"/>
  <c r="N40" s="1"/>
  <c r="BE39"/>
  <c r="BD39"/>
  <c r="BC39"/>
  <c r="AZ39"/>
  <c r="BA39" s="1"/>
  <c r="AY39"/>
  <c r="AT39"/>
  <c r="AV39" s="1"/>
  <c r="AW39" s="1"/>
  <c r="AR39"/>
  <c r="AS39" s="1"/>
  <c r="AQ39"/>
  <c r="AL39"/>
  <c r="AJ39"/>
  <c r="AK39" s="1"/>
  <c r="AH39"/>
  <c r="AI39" s="1"/>
  <c r="AF39"/>
  <c r="AG39" s="1"/>
  <c r="AD39"/>
  <c r="AE39" s="1"/>
  <c r="AC39"/>
  <c r="Z39"/>
  <c r="Y39"/>
  <c r="X39"/>
  <c r="P39"/>
  <c r="O39"/>
  <c r="N39"/>
  <c r="BE38"/>
  <c r="BD38"/>
  <c r="BC38"/>
  <c r="AZ38"/>
  <c r="BA38" s="1"/>
  <c r="AY38"/>
  <c r="AT38"/>
  <c r="AU38" s="1"/>
  <c r="AR38"/>
  <c r="AS38" s="1"/>
  <c r="AQ38"/>
  <c r="AL38"/>
  <c r="AJ38"/>
  <c r="AK38" s="1"/>
  <c r="AH38"/>
  <c r="AI38" s="1"/>
  <c r="AF38"/>
  <c r="AG38" s="1"/>
  <c r="AD38"/>
  <c r="AE38" s="1"/>
  <c r="AC38"/>
  <c r="Z38"/>
  <c r="Y38"/>
  <c r="X38"/>
  <c r="P38"/>
  <c r="O38"/>
  <c r="N38"/>
  <c r="BE37"/>
  <c r="BD37"/>
  <c r="BC37"/>
  <c r="AZ37"/>
  <c r="BA37" s="1"/>
  <c r="AY37"/>
  <c r="AT37"/>
  <c r="AV37" s="1"/>
  <c r="AW37" s="1"/>
  <c r="AR37"/>
  <c r="AS37" s="1"/>
  <c r="AQ37"/>
  <c r="AL37"/>
  <c r="AM37" s="1"/>
  <c r="AJ37"/>
  <c r="AK37" s="1"/>
  <c r="AH37"/>
  <c r="AI37" s="1"/>
  <c r="AF37"/>
  <c r="AG37" s="1"/>
  <c r="AD37"/>
  <c r="AE37" s="1"/>
  <c r="AC37"/>
  <c r="Z37"/>
  <c r="Y37"/>
  <c r="X37"/>
  <c r="P37"/>
  <c r="O37"/>
  <c r="N37"/>
  <c r="BE36"/>
  <c r="BD36"/>
  <c r="BC36"/>
  <c r="AZ36"/>
  <c r="BA36" s="1"/>
  <c r="AY36"/>
  <c r="AT36"/>
  <c r="AR36"/>
  <c r="AS36" s="1"/>
  <c r="AQ36"/>
  <c r="AL36"/>
  <c r="AJ36"/>
  <c r="AK36" s="1"/>
  <c r="AH36"/>
  <c r="AI36" s="1"/>
  <c r="AF36"/>
  <c r="AG36" s="1"/>
  <c r="AD36"/>
  <c r="AE36" s="1"/>
  <c r="AC36"/>
  <c r="Z36"/>
  <c r="Y36"/>
  <c r="X36"/>
  <c r="P36"/>
  <c r="O36"/>
  <c r="N36"/>
  <c r="BE35"/>
  <c r="BD35"/>
  <c r="BC35"/>
  <c r="AZ35"/>
  <c r="BA35" s="1"/>
  <c r="AY35"/>
  <c r="AT35"/>
  <c r="AV35" s="1"/>
  <c r="AW35" s="1"/>
  <c r="AR35"/>
  <c r="AS35" s="1"/>
  <c r="AQ35"/>
  <c r="AL35"/>
  <c r="AM35" s="1"/>
  <c r="AJ35"/>
  <c r="AK35" s="1"/>
  <c r="AH35"/>
  <c r="AI35" s="1"/>
  <c r="AF35"/>
  <c r="AG35" s="1"/>
  <c r="AD35"/>
  <c r="AE35" s="1"/>
  <c r="AC35"/>
  <c r="Z35"/>
  <c r="Y35"/>
  <c r="X35"/>
  <c r="P35"/>
  <c r="O35"/>
  <c r="N35"/>
  <c r="BE34"/>
  <c r="BD34"/>
  <c r="BC34"/>
  <c r="AZ34"/>
  <c r="BA34" s="1"/>
  <c r="AY34"/>
  <c r="AT34"/>
  <c r="AR34"/>
  <c r="AS34" s="1"/>
  <c r="AQ34"/>
  <c r="AL34"/>
  <c r="AJ34"/>
  <c r="AK34" s="1"/>
  <c r="AH34"/>
  <c r="AI34" s="1"/>
  <c r="AF34"/>
  <c r="AG34" s="1"/>
  <c r="AD34"/>
  <c r="AE34" s="1"/>
  <c r="AC34"/>
  <c r="Z34"/>
  <c r="Y34"/>
  <c r="X34"/>
  <c r="P34"/>
  <c r="O34"/>
  <c r="N34"/>
  <c r="BE33"/>
  <c r="BD33"/>
  <c r="BC33"/>
  <c r="AZ33"/>
  <c r="BA33" s="1"/>
  <c r="AY33"/>
  <c r="AT33"/>
  <c r="AR33"/>
  <c r="AS33" s="1"/>
  <c r="AQ33"/>
  <c r="AL33"/>
  <c r="AM33" s="1"/>
  <c r="AJ33"/>
  <c r="AK33" s="1"/>
  <c r="AH33"/>
  <c r="AI33" s="1"/>
  <c r="AF33"/>
  <c r="AG33" s="1"/>
  <c r="AD33"/>
  <c r="AE33" s="1"/>
  <c r="AC33"/>
  <c r="Z33"/>
  <c r="Y33"/>
  <c r="X33"/>
  <c r="M33"/>
  <c r="P33" s="1"/>
  <c r="L33"/>
  <c r="O33" s="1"/>
  <c r="K33"/>
  <c r="N33" s="1"/>
  <c r="BE32"/>
  <c r="BD32"/>
  <c r="BC32"/>
  <c r="AZ32"/>
  <c r="BA32" s="1"/>
  <c r="AY32"/>
  <c r="AT32"/>
  <c r="AR32"/>
  <c r="AS32" s="1"/>
  <c r="AQ32"/>
  <c r="AL32"/>
  <c r="AN32" s="1"/>
  <c r="AO32" s="1"/>
  <c r="AJ32"/>
  <c r="AK32" s="1"/>
  <c r="AH32"/>
  <c r="AI32" s="1"/>
  <c r="AF32"/>
  <c r="AG32" s="1"/>
  <c r="AD32"/>
  <c r="AE32" s="1"/>
  <c r="AC32"/>
  <c r="Z32"/>
  <c r="Y32"/>
  <c r="X32"/>
  <c r="P32"/>
  <c r="O32"/>
  <c r="N32"/>
  <c r="BE31"/>
  <c r="BD31"/>
  <c r="BC31"/>
  <c r="AZ31"/>
  <c r="BA31" s="1"/>
  <c r="AY31"/>
  <c r="AT31"/>
  <c r="AR31"/>
  <c r="AS31" s="1"/>
  <c r="AQ31"/>
  <c r="AL31"/>
  <c r="AM31" s="1"/>
  <c r="AJ31"/>
  <c r="AK31" s="1"/>
  <c r="AH31"/>
  <c r="AI31" s="1"/>
  <c r="AF31"/>
  <c r="AG31" s="1"/>
  <c r="AD31"/>
  <c r="AE31" s="1"/>
  <c r="AC31"/>
  <c r="Z31"/>
  <c r="Y31"/>
  <c r="X31"/>
  <c r="P31"/>
  <c r="O31"/>
  <c r="N31"/>
  <c r="BE30"/>
  <c r="BD30"/>
  <c r="BC30"/>
  <c r="AZ30"/>
  <c r="BA30" s="1"/>
  <c r="AY30"/>
  <c r="AT30"/>
  <c r="AR30"/>
  <c r="AS30" s="1"/>
  <c r="AQ30"/>
  <c r="AL30"/>
  <c r="AJ30"/>
  <c r="AK30" s="1"/>
  <c r="AH30"/>
  <c r="AI30" s="1"/>
  <c r="AF30"/>
  <c r="AG30" s="1"/>
  <c r="AD30"/>
  <c r="AE30" s="1"/>
  <c r="AC30"/>
  <c r="Z30"/>
  <c r="Y30"/>
  <c r="X30"/>
  <c r="P30"/>
  <c r="O30"/>
  <c r="N30"/>
  <c r="BE29"/>
  <c r="BD29"/>
  <c r="BC29"/>
  <c r="AZ29"/>
  <c r="BA29" s="1"/>
  <c r="AY29"/>
  <c r="AT29"/>
  <c r="AU29" s="1"/>
  <c r="AR29"/>
  <c r="AS29" s="1"/>
  <c r="AQ29"/>
  <c r="AL29"/>
  <c r="AJ29"/>
  <c r="AK29" s="1"/>
  <c r="AH29"/>
  <c r="AI29" s="1"/>
  <c r="AF29"/>
  <c r="AG29" s="1"/>
  <c r="AD29"/>
  <c r="AE29" s="1"/>
  <c r="AC29"/>
  <c r="Z29"/>
  <c r="Y29"/>
  <c r="X29"/>
  <c r="P29"/>
  <c r="O29"/>
  <c r="N29"/>
  <c r="BE28"/>
  <c r="BD28"/>
  <c r="BC28"/>
  <c r="AZ28"/>
  <c r="BA28" s="1"/>
  <c r="AY28"/>
  <c r="AT28"/>
  <c r="AU28" s="1"/>
  <c r="AR28"/>
  <c r="AS28" s="1"/>
  <c r="AQ28"/>
  <c r="AL28"/>
  <c r="AJ28"/>
  <c r="AK28" s="1"/>
  <c r="AH28"/>
  <c r="AI28" s="1"/>
  <c r="AF28"/>
  <c r="AG28" s="1"/>
  <c r="AD28"/>
  <c r="AE28" s="1"/>
  <c r="AC28"/>
  <c r="Z28"/>
  <c r="Y28"/>
  <c r="X28"/>
  <c r="N28"/>
  <c r="M28"/>
  <c r="P28" s="1"/>
  <c r="L28"/>
  <c r="O28" s="1"/>
  <c r="BE27"/>
  <c r="BD27"/>
  <c r="BC27"/>
  <c r="AZ27"/>
  <c r="BA27" s="1"/>
  <c r="AY27"/>
  <c r="AT27"/>
  <c r="AU27" s="1"/>
  <c r="AR27"/>
  <c r="AS27" s="1"/>
  <c r="AQ27"/>
  <c r="AL27"/>
  <c r="AJ27"/>
  <c r="AK27" s="1"/>
  <c r="AH27"/>
  <c r="AI27" s="1"/>
  <c r="AF27"/>
  <c r="AG27" s="1"/>
  <c r="AD27"/>
  <c r="AE27" s="1"/>
  <c r="AC27"/>
  <c r="Z27"/>
  <c r="Y27"/>
  <c r="X27"/>
  <c r="P27"/>
  <c r="O27"/>
  <c r="N27"/>
  <c r="BE26"/>
  <c r="BD26"/>
  <c r="BC26"/>
  <c r="AZ26"/>
  <c r="BA26" s="1"/>
  <c r="AY26"/>
  <c r="AT26"/>
  <c r="AU26" s="1"/>
  <c r="AR26"/>
  <c r="AS26" s="1"/>
  <c r="AQ26"/>
  <c r="AL26"/>
  <c r="AJ26"/>
  <c r="AK26" s="1"/>
  <c r="AH26"/>
  <c r="AI26" s="1"/>
  <c r="AF26"/>
  <c r="AG26" s="1"/>
  <c r="AD26"/>
  <c r="AE26" s="1"/>
  <c r="AC26"/>
  <c r="Z26"/>
  <c r="Y26"/>
  <c r="X26"/>
  <c r="P26"/>
  <c r="O26"/>
  <c r="N26"/>
  <c r="BE25"/>
  <c r="BD25"/>
  <c r="BC25"/>
  <c r="AZ25"/>
  <c r="BA25" s="1"/>
  <c r="AY25"/>
  <c r="AT25"/>
  <c r="AU25" s="1"/>
  <c r="AR25"/>
  <c r="AS25" s="1"/>
  <c r="AQ25"/>
  <c r="AL25"/>
  <c r="AN25" s="1"/>
  <c r="AO25" s="1"/>
  <c r="AJ25"/>
  <c r="AK25" s="1"/>
  <c r="AH25"/>
  <c r="AI25" s="1"/>
  <c r="AF25"/>
  <c r="AG25" s="1"/>
  <c r="AD25"/>
  <c r="AE25" s="1"/>
  <c r="AC25"/>
  <c r="Z25"/>
  <c r="Y25"/>
  <c r="X25"/>
  <c r="P25"/>
  <c r="O25"/>
  <c r="N25"/>
  <c r="BE24"/>
  <c r="BD24"/>
  <c r="BC24"/>
  <c r="AZ24"/>
  <c r="BA24" s="1"/>
  <c r="AY24"/>
  <c r="AT24"/>
  <c r="AU24" s="1"/>
  <c r="AR24"/>
  <c r="AS24" s="1"/>
  <c r="AQ24"/>
  <c r="AL24"/>
  <c r="AJ24"/>
  <c r="AK24" s="1"/>
  <c r="AH24"/>
  <c r="AI24" s="1"/>
  <c r="AF24"/>
  <c r="AG24" s="1"/>
  <c r="AD24"/>
  <c r="AE24" s="1"/>
  <c r="AC24"/>
  <c r="Z24"/>
  <c r="Y24"/>
  <c r="X24"/>
  <c r="P24"/>
  <c r="O24"/>
  <c r="N24"/>
  <c r="BE23"/>
  <c r="BD23"/>
  <c r="BC23"/>
  <c r="AZ23"/>
  <c r="BA23" s="1"/>
  <c r="AY23"/>
  <c r="AT23"/>
  <c r="AV23" s="1"/>
  <c r="AW23" s="1"/>
  <c r="AR23"/>
  <c r="AS23" s="1"/>
  <c r="AQ23"/>
  <c r="AL23"/>
  <c r="AN23" s="1"/>
  <c r="AO23" s="1"/>
  <c r="AJ23"/>
  <c r="AK23" s="1"/>
  <c r="AH23"/>
  <c r="AI23" s="1"/>
  <c r="AF23"/>
  <c r="AG23" s="1"/>
  <c r="AD23"/>
  <c r="AE23" s="1"/>
  <c r="AC23"/>
  <c r="Z23"/>
  <c r="Y23"/>
  <c r="X23"/>
  <c r="P23"/>
  <c r="O23"/>
  <c r="N23"/>
  <c r="BE22"/>
  <c r="BD22"/>
  <c r="BC22"/>
  <c r="AZ22"/>
  <c r="BA22" s="1"/>
  <c r="AY22"/>
  <c r="AT22"/>
  <c r="AU22" s="1"/>
  <c r="AR22"/>
  <c r="AS22" s="1"/>
  <c r="AQ22"/>
  <c r="AL22"/>
  <c r="AN22" s="1"/>
  <c r="AO22" s="1"/>
  <c r="AJ22"/>
  <c r="AK22" s="1"/>
  <c r="AH22"/>
  <c r="AI22" s="1"/>
  <c r="AF22"/>
  <c r="AG22" s="1"/>
  <c r="AD22"/>
  <c r="AE22" s="1"/>
  <c r="AC22"/>
  <c r="Z22"/>
  <c r="Y22"/>
  <c r="X22"/>
  <c r="P22"/>
  <c r="O22"/>
  <c r="N22"/>
  <c r="BE21"/>
  <c r="BD21"/>
  <c r="BC21"/>
  <c r="AZ21"/>
  <c r="BA21" s="1"/>
  <c r="AY21"/>
  <c r="AT21"/>
  <c r="AV21" s="1"/>
  <c r="AW21" s="1"/>
  <c r="AR21"/>
  <c r="AS21" s="1"/>
  <c r="AQ21"/>
  <c r="AL21"/>
  <c r="AN21" s="1"/>
  <c r="AO21" s="1"/>
  <c r="AJ21"/>
  <c r="AK21" s="1"/>
  <c r="AH21"/>
  <c r="AI21" s="1"/>
  <c r="AF21"/>
  <c r="AG21" s="1"/>
  <c r="AD21"/>
  <c r="AE21" s="1"/>
  <c r="AC21"/>
  <c r="Z21"/>
  <c r="Y21"/>
  <c r="X21"/>
  <c r="P21"/>
  <c r="O21"/>
  <c r="N21"/>
  <c r="BE20"/>
  <c r="BD20"/>
  <c r="BC20"/>
  <c r="AZ20"/>
  <c r="BA20" s="1"/>
  <c r="AY20"/>
  <c r="AT20"/>
  <c r="AU20" s="1"/>
  <c r="AR20"/>
  <c r="AS20" s="1"/>
  <c r="AQ20"/>
  <c r="AL20"/>
  <c r="AN20" s="1"/>
  <c r="AO20" s="1"/>
  <c r="AJ20"/>
  <c r="AK20" s="1"/>
  <c r="AH20"/>
  <c r="AI20" s="1"/>
  <c r="AF20"/>
  <c r="AG20" s="1"/>
  <c r="AD20"/>
  <c r="AE20" s="1"/>
  <c r="AC20"/>
  <c r="Z20"/>
  <c r="Y20"/>
  <c r="X20"/>
  <c r="P20"/>
  <c r="O20"/>
  <c r="N20"/>
  <c r="BE19"/>
  <c r="BD19"/>
  <c r="BC19"/>
  <c r="AZ19"/>
  <c r="BA19" s="1"/>
  <c r="AY19"/>
  <c r="AT19"/>
  <c r="AV19" s="1"/>
  <c r="AW19" s="1"/>
  <c r="AR19"/>
  <c r="AS19" s="1"/>
  <c r="AQ19"/>
  <c r="AL19"/>
  <c r="AN19" s="1"/>
  <c r="AO19" s="1"/>
  <c r="AJ19"/>
  <c r="AK19" s="1"/>
  <c r="AH19"/>
  <c r="AI19" s="1"/>
  <c r="AF19"/>
  <c r="AG19" s="1"/>
  <c r="AD19"/>
  <c r="AE19" s="1"/>
  <c r="AC19"/>
  <c r="Z19"/>
  <c r="Y19"/>
  <c r="X19"/>
  <c r="P19"/>
  <c r="O19"/>
  <c r="N19"/>
  <c r="BE18"/>
  <c r="BD18"/>
  <c r="BC18"/>
  <c r="AZ18"/>
  <c r="BA18" s="1"/>
  <c r="AY18"/>
  <c r="AT18"/>
  <c r="AU18" s="1"/>
  <c r="AR18"/>
  <c r="AS18" s="1"/>
  <c r="AQ18"/>
  <c r="AL18"/>
  <c r="AN18" s="1"/>
  <c r="AO18" s="1"/>
  <c r="AJ18"/>
  <c r="AK18" s="1"/>
  <c r="AH18"/>
  <c r="AI18" s="1"/>
  <c r="AF18"/>
  <c r="AG18" s="1"/>
  <c r="AD18"/>
  <c r="AE18" s="1"/>
  <c r="AC18"/>
  <c r="Z18"/>
  <c r="Y18"/>
  <c r="X18"/>
  <c r="P18"/>
  <c r="O18"/>
  <c r="N18"/>
  <c r="BE17"/>
  <c r="BD17"/>
  <c r="BC17"/>
  <c r="AZ17"/>
  <c r="BA17" s="1"/>
  <c r="AY17"/>
  <c r="AT17"/>
  <c r="AV17" s="1"/>
  <c r="AW17" s="1"/>
  <c r="AR17"/>
  <c r="AS17" s="1"/>
  <c r="AQ17"/>
  <c r="AL17"/>
  <c r="AN17" s="1"/>
  <c r="AO17" s="1"/>
  <c r="AJ17"/>
  <c r="AK17" s="1"/>
  <c r="AH17"/>
  <c r="AI17" s="1"/>
  <c r="AF17"/>
  <c r="AG17" s="1"/>
  <c r="AD17"/>
  <c r="AE17" s="1"/>
  <c r="AC17"/>
  <c r="Z17"/>
  <c r="Y17"/>
  <c r="X17"/>
  <c r="P17"/>
  <c r="O17"/>
  <c r="N17"/>
  <c r="BE16"/>
  <c r="BD16"/>
  <c r="BC16"/>
  <c r="AZ16"/>
  <c r="BA16" s="1"/>
  <c r="AY16"/>
  <c r="AT16"/>
  <c r="AU16" s="1"/>
  <c r="AR16"/>
  <c r="AS16" s="1"/>
  <c r="AQ16"/>
  <c r="AL16"/>
  <c r="AN16" s="1"/>
  <c r="AO16" s="1"/>
  <c r="AJ16"/>
  <c r="AK16" s="1"/>
  <c r="AH16"/>
  <c r="AI16" s="1"/>
  <c r="AF16"/>
  <c r="AG16" s="1"/>
  <c r="AD16"/>
  <c r="AE16" s="1"/>
  <c r="AC16"/>
  <c r="Z16"/>
  <c r="Y16"/>
  <c r="X16"/>
  <c r="P16"/>
  <c r="O16"/>
  <c r="N16"/>
  <c r="BE15"/>
  <c r="BD15"/>
  <c r="BC15"/>
  <c r="AZ15"/>
  <c r="BA15" s="1"/>
  <c r="AY15"/>
  <c r="AT15"/>
  <c r="AV15" s="1"/>
  <c r="AW15" s="1"/>
  <c r="AR15"/>
  <c r="AS15" s="1"/>
  <c r="AQ15"/>
  <c r="AL15"/>
  <c r="AN15" s="1"/>
  <c r="AO15" s="1"/>
  <c r="AJ15"/>
  <c r="AK15" s="1"/>
  <c r="AH15"/>
  <c r="AI15" s="1"/>
  <c r="AF15"/>
  <c r="AG15" s="1"/>
  <c r="AD15"/>
  <c r="AE15" s="1"/>
  <c r="AC15"/>
  <c r="Z15"/>
  <c r="Y15"/>
  <c r="X15"/>
  <c r="P15"/>
  <c r="O15"/>
  <c r="N15"/>
  <c r="BE14"/>
  <c r="BD14"/>
  <c r="BC14"/>
  <c r="AZ14"/>
  <c r="BA14" s="1"/>
  <c r="AY14"/>
  <c r="AT14"/>
  <c r="AR14"/>
  <c r="AS14" s="1"/>
  <c r="AQ14"/>
  <c r="AL14"/>
  <c r="AJ14"/>
  <c r="AK14" s="1"/>
  <c r="AH14"/>
  <c r="AI14" s="1"/>
  <c r="AF14"/>
  <c r="AG14" s="1"/>
  <c r="AD14"/>
  <c r="AE14" s="1"/>
  <c r="AC14"/>
  <c r="Z14"/>
  <c r="Y14"/>
  <c r="X14"/>
  <c r="P14"/>
  <c r="O14"/>
  <c r="N14"/>
  <c r="BE13"/>
  <c r="BD13"/>
  <c r="BC13"/>
  <c r="AZ13"/>
  <c r="BA13" s="1"/>
  <c r="AY13"/>
  <c r="AT13"/>
  <c r="AV13" s="1"/>
  <c r="AW13" s="1"/>
  <c r="AR13"/>
  <c r="AS13" s="1"/>
  <c r="AQ13"/>
  <c r="AL13"/>
  <c r="AN13" s="1"/>
  <c r="AO13" s="1"/>
  <c r="AJ13"/>
  <c r="AK13" s="1"/>
  <c r="AH13"/>
  <c r="AI13" s="1"/>
  <c r="AF13"/>
  <c r="AG13" s="1"/>
  <c r="AD13"/>
  <c r="AE13" s="1"/>
  <c r="AC13"/>
  <c r="Z13"/>
  <c r="Y13"/>
  <c r="X13"/>
  <c r="P13"/>
  <c r="O13"/>
  <c r="N13"/>
  <c r="BE12"/>
  <c r="BD12"/>
  <c r="BC12"/>
  <c r="AZ12"/>
  <c r="BA12" s="1"/>
  <c r="AY12"/>
  <c r="AT12"/>
  <c r="AR12"/>
  <c r="AS12" s="1"/>
  <c r="AQ12"/>
  <c r="AL12"/>
  <c r="AJ12"/>
  <c r="AK12" s="1"/>
  <c r="AH12"/>
  <c r="AI12" s="1"/>
  <c r="AF12"/>
  <c r="AG12" s="1"/>
  <c r="AD12"/>
  <c r="AE12" s="1"/>
  <c r="AC12"/>
  <c r="Z12"/>
  <c r="Y12"/>
  <c r="X12"/>
  <c r="P12"/>
  <c r="O12"/>
  <c r="N12"/>
  <c r="BE11"/>
  <c r="BD11"/>
  <c r="BC11"/>
  <c r="AZ11"/>
  <c r="BA11" s="1"/>
  <c r="AY11"/>
  <c r="AT11"/>
  <c r="AV11" s="1"/>
  <c r="AW11" s="1"/>
  <c r="AR11"/>
  <c r="AS11" s="1"/>
  <c r="AQ11"/>
  <c r="AL11"/>
  <c r="AN11" s="1"/>
  <c r="AO11" s="1"/>
  <c r="AJ11"/>
  <c r="AK11" s="1"/>
  <c r="AH11"/>
  <c r="AI11" s="1"/>
  <c r="AF11"/>
  <c r="AG11" s="1"/>
  <c r="AD11"/>
  <c r="AE11" s="1"/>
  <c r="AC11"/>
  <c r="Z11"/>
  <c r="Y11"/>
  <c r="X11"/>
  <c r="P11"/>
  <c r="O11"/>
  <c r="N11"/>
  <c r="BE10"/>
  <c r="BD10"/>
  <c r="BC10"/>
  <c r="AZ10"/>
  <c r="BA10" s="1"/>
  <c r="AY10"/>
  <c r="AT10"/>
  <c r="AU10" s="1"/>
  <c r="AR10"/>
  <c r="AS10" s="1"/>
  <c r="AQ10"/>
  <c r="AL10"/>
  <c r="AJ10"/>
  <c r="AK10" s="1"/>
  <c r="AH10"/>
  <c r="AI10" s="1"/>
  <c r="AF10"/>
  <c r="AG10" s="1"/>
  <c r="AD10"/>
  <c r="AE10" s="1"/>
  <c r="AC10"/>
  <c r="Z10"/>
  <c r="Y10"/>
  <c r="X10"/>
  <c r="P10"/>
  <c r="O10"/>
  <c r="N10"/>
  <c r="BE9"/>
  <c r="BD9"/>
  <c r="BC9"/>
  <c r="AZ9"/>
  <c r="BA9" s="1"/>
  <c r="AY9"/>
  <c r="AT9"/>
  <c r="AV9" s="1"/>
  <c r="AW9" s="1"/>
  <c r="AR9"/>
  <c r="AS9" s="1"/>
  <c r="AQ9"/>
  <c r="AL9"/>
  <c r="AJ9"/>
  <c r="AK9" s="1"/>
  <c r="AH9"/>
  <c r="AI9" s="1"/>
  <c r="AF9"/>
  <c r="AG9" s="1"/>
  <c r="AD9"/>
  <c r="AE9" s="1"/>
  <c r="AC9"/>
  <c r="Z9"/>
  <c r="Y9"/>
  <c r="X9"/>
  <c r="P9"/>
  <c r="O9"/>
  <c r="N9"/>
  <c r="BE8"/>
  <c r="BD8"/>
  <c r="BC8"/>
  <c r="AZ8"/>
  <c r="BA8" s="1"/>
  <c r="AY8"/>
  <c r="AT8"/>
  <c r="AU8" s="1"/>
  <c r="AR8"/>
  <c r="AS8" s="1"/>
  <c r="AQ8"/>
  <c r="AL8"/>
  <c r="AN8" s="1"/>
  <c r="AO8" s="1"/>
  <c r="AJ8"/>
  <c r="AK8" s="1"/>
  <c r="AH8"/>
  <c r="AI8" s="1"/>
  <c r="AF8"/>
  <c r="AG8" s="1"/>
  <c r="AD8"/>
  <c r="AE8" s="1"/>
  <c r="AC8"/>
  <c r="Z8"/>
  <c r="Y8"/>
  <c r="X8"/>
  <c r="P8"/>
  <c r="O8"/>
  <c r="N8"/>
  <c r="BE7"/>
  <c r="BD7"/>
  <c r="BC7"/>
  <c r="AZ7"/>
  <c r="BA7" s="1"/>
  <c r="AY7"/>
  <c r="AT7"/>
  <c r="AV7" s="1"/>
  <c r="AW7" s="1"/>
  <c r="AR7"/>
  <c r="AS7" s="1"/>
  <c r="AQ7"/>
  <c r="AL7"/>
  <c r="AN7" s="1"/>
  <c r="AO7" s="1"/>
  <c r="AJ7"/>
  <c r="AK7" s="1"/>
  <c r="AH7"/>
  <c r="AI7" s="1"/>
  <c r="AF7"/>
  <c r="AG7" s="1"/>
  <c r="AD7"/>
  <c r="AE7" s="1"/>
  <c r="AC7"/>
  <c r="Z7"/>
  <c r="Y7"/>
  <c r="X7"/>
  <c r="P7"/>
  <c r="O7"/>
  <c r="N7"/>
  <c r="BE6"/>
  <c r="BD6"/>
  <c r="BC6"/>
  <c r="AZ6"/>
  <c r="BA6" s="1"/>
  <c r="AY6"/>
  <c r="AT6"/>
  <c r="AV6" s="1"/>
  <c r="AW6" s="1"/>
  <c r="AR6"/>
  <c r="AS6" s="1"/>
  <c r="AQ6"/>
  <c r="AL6"/>
  <c r="AN6" s="1"/>
  <c r="AO6" s="1"/>
  <c r="AJ6"/>
  <c r="AK6" s="1"/>
  <c r="AH6"/>
  <c r="AI6" s="1"/>
  <c r="AF6"/>
  <c r="AG6" s="1"/>
  <c r="AD6"/>
  <c r="AE6" s="1"/>
  <c r="AC6"/>
  <c r="Z6"/>
  <c r="Y6"/>
  <c r="X6"/>
  <c r="P6"/>
  <c r="O6"/>
  <c r="N6"/>
  <c r="BE156" i="5"/>
  <c r="BD156"/>
  <c r="BE155"/>
  <c r="BD155"/>
  <c r="BE154"/>
  <c r="BD154"/>
  <c r="Z154"/>
  <c r="Y154"/>
  <c r="X154"/>
  <c r="Q154"/>
  <c r="R154" s="1"/>
  <c r="M154"/>
  <c r="L154"/>
  <c r="K154"/>
  <c r="BE153"/>
  <c r="BD153"/>
  <c r="Z153"/>
  <c r="Y153"/>
  <c r="X153"/>
  <c r="Q153"/>
  <c r="R153" s="1"/>
  <c r="M153"/>
  <c r="L153"/>
  <c r="K153"/>
  <c r="BE152"/>
  <c r="BD152"/>
  <c r="Z152"/>
  <c r="Y152"/>
  <c r="X152"/>
  <c r="Q152"/>
  <c r="R152" s="1"/>
  <c r="M152"/>
  <c r="L152"/>
  <c r="K152"/>
  <c r="BE151"/>
  <c r="BD151"/>
  <c r="BC151"/>
  <c r="AY151"/>
  <c r="AU151"/>
  <c r="AQ151"/>
  <c r="AM151"/>
  <c r="AK151"/>
  <c r="AI151"/>
  <c r="AG151"/>
  <c r="AE151"/>
  <c r="AC151"/>
  <c r="Z151"/>
  <c r="Y151"/>
  <c r="X151"/>
  <c r="Q151"/>
  <c r="R151" s="1"/>
  <c r="M151"/>
  <c r="L151"/>
  <c r="K151"/>
  <c r="BE150"/>
  <c r="BD150"/>
  <c r="BC150"/>
  <c r="AY150"/>
  <c r="AU150"/>
  <c r="AQ150"/>
  <c r="AM150"/>
  <c r="AK150"/>
  <c r="AI150"/>
  <c r="AG150"/>
  <c r="AE150"/>
  <c r="AC150"/>
  <c r="Z150"/>
  <c r="Y150"/>
  <c r="X150"/>
  <c r="Q150"/>
  <c r="R150" s="1"/>
  <c r="M150"/>
  <c r="L150"/>
  <c r="K150"/>
  <c r="BE149"/>
  <c r="BD149"/>
  <c r="BC149"/>
  <c r="AY149"/>
  <c r="AU149"/>
  <c r="AQ149"/>
  <c r="AM149"/>
  <c r="AK149"/>
  <c r="AI149"/>
  <c r="AG149"/>
  <c r="AE149"/>
  <c r="AC149"/>
  <c r="Z149"/>
  <c r="Y149"/>
  <c r="X149"/>
  <c r="Q149"/>
  <c r="R149" s="1"/>
  <c r="M149"/>
  <c r="L149"/>
  <c r="K149"/>
  <c r="BE148"/>
  <c r="BD148"/>
  <c r="BC148"/>
  <c r="AY148"/>
  <c r="AU148"/>
  <c r="AQ148"/>
  <c r="AM148"/>
  <c r="AK148"/>
  <c r="AI148"/>
  <c r="AG148"/>
  <c r="AE148"/>
  <c r="AC148"/>
  <c r="Z148"/>
  <c r="Y148"/>
  <c r="X148"/>
  <c r="Q148"/>
  <c r="R148" s="1"/>
  <c r="M148"/>
  <c r="L148"/>
  <c r="K148"/>
  <c r="BE147"/>
  <c r="BD147"/>
  <c r="BC147"/>
  <c r="AY147"/>
  <c r="AU147"/>
  <c r="AQ147"/>
  <c r="AM147"/>
  <c r="AK147"/>
  <c r="AI147"/>
  <c r="AG147"/>
  <c r="AE147"/>
  <c r="AC147"/>
  <c r="Z147"/>
  <c r="Y147"/>
  <c r="X147"/>
  <c r="Q147"/>
  <c r="R147" s="1"/>
  <c r="M147"/>
  <c r="L147"/>
  <c r="K147"/>
  <c r="BE146"/>
  <c r="BD146"/>
  <c r="BC146"/>
  <c r="AY146"/>
  <c r="AU146"/>
  <c r="AQ146"/>
  <c r="AM146"/>
  <c r="AK146"/>
  <c r="AI146"/>
  <c r="AG146"/>
  <c r="AE146"/>
  <c r="AC146"/>
  <c r="Z146"/>
  <c r="Y146"/>
  <c r="X146"/>
  <c r="Q146"/>
  <c r="R146" s="1"/>
  <c r="M146"/>
  <c r="L146"/>
  <c r="K146"/>
  <c r="BE145"/>
  <c r="BD145"/>
  <c r="BC145"/>
  <c r="AY145"/>
  <c r="AU145"/>
  <c r="AQ145"/>
  <c r="AM145"/>
  <c r="AK145"/>
  <c r="AI145"/>
  <c r="AG145"/>
  <c r="AE145"/>
  <c r="AC145"/>
  <c r="Z145"/>
  <c r="Y145"/>
  <c r="X145"/>
  <c r="Q145"/>
  <c r="R145" s="1"/>
  <c r="M145"/>
  <c r="L145"/>
  <c r="K145"/>
  <c r="BE144"/>
  <c r="BD144"/>
  <c r="BC144"/>
  <c r="AY144"/>
  <c r="AU144"/>
  <c r="AQ144"/>
  <c r="AM144"/>
  <c r="AK144"/>
  <c r="AI144"/>
  <c r="AG144"/>
  <c r="AE144"/>
  <c r="AC144"/>
  <c r="Z144"/>
  <c r="Y144"/>
  <c r="X144"/>
  <c r="Q144"/>
  <c r="R144" s="1"/>
  <c r="M144"/>
  <c r="L144"/>
  <c r="K144"/>
  <c r="BE143"/>
  <c r="BD143"/>
  <c r="BC143"/>
  <c r="AY143"/>
  <c r="AU143"/>
  <c r="AQ143"/>
  <c r="AM143"/>
  <c r="AK143"/>
  <c r="AI143"/>
  <c r="AG143"/>
  <c r="AE143"/>
  <c r="AC143"/>
  <c r="Z143"/>
  <c r="Y143"/>
  <c r="X143"/>
  <c r="Q143"/>
  <c r="R143" s="1"/>
  <c r="M143"/>
  <c r="L143"/>
  <c r="K143"/>
  <c r="BE142"/>
  <c r="BD142"/>
  <c r="BC142"/>
  <c r="AY142"/>
  <c r="AU142"/>
  <c r="AQ142"/>
  <c r="AM142"/>
  <c r="AK142"/>
  <c r="AI142"/>
  <c r="AG142"/>
  <c r="AE142"/>
  <c r="AC142"/>
  <c r="Z142"/>
  <c r="Y142"/>
  <c r="X142"/>
  <c r="Q142"/>
  <c r="R142" s="1"/>
  <c r="M142"/>
  <c r="L142"/>
  <c r="K142"/>
  <c r="BE141"/>
  <c r="BD141"/>
  <c r="BC141"/>
  <c r="AY141"/>
  <c r="AU141"/>
  <c r="AQ141"/>
  <c r="AM141"/>
  <c r="AK141"/>
  <c r="AI141"/>
  <c r="AG141"/>
  <c r="AE141"/>
  <c r="AC141"/>
  <c r="Z141"/>
  <c r="Y141"/>
  <c r="X141"/>
  <c r="Q141"/>
  <c r="R141" s="1"/>
  <c r="M141"/>
  <c r="L141"/>
  <c r="K141"/>
  <c r="BE140"/>
  <c r="BD140"/>
  <c r="BC140"/>
  <c r="AY140"/>
  <c r="AU140"/>
  <c r="AQ140"/>
  <c r="AM140"/>
  <c r="AK140"/>
  <c r="AI140"/>
  <c r="AG140"/>
  <c r="AE140"/>
  <c r="AC140"/>
  <c r="Z140"/>
  <c r="Y140"/>
  <c r="X140"/>
  <c r="Q140"/>
  <c r="R140" s="1"/>
  <c r="M140"/>
  <c r="L140"/>
  <c r="K140"/>
  <c r="BE139"/>
  <c r="BD139"/>
  <c r="BC139"/>
  <c r="AY139"/>
  <c r="AU139"/>
  <c r="AQ139"/>
  <c r="AM139"/>
  <c r="AK139"/>
  <c r="AI139"/>
  <c r="AG139"/>
  <c r="AE139"/>
  <c r="AC139"/>
  <c r="Z139"/>
  <c r="Y139"/>
  <c r="X139"/>
  <c r="Q139"/>
  <c r="R139" s="1"/>
  <c r="M139"/>
  <c r="L139"/>
  <c r="K139"/>
  <c r="BE138"/>
  <c r="BD138"/>
  <c r="BC138"/>
  <c r="AY138"/>
  <c r="AU138"/>
  <c r="AQ138"/>
  <c r="AM138"/>
  <c r="AK138"/>
  <c r="AI138"/>
  <c r="AG138"/>
  <c r="AE138"/>
  <c r="AC138"/>
  <c r="Z138"/>
  <c r="Y138"/>
  <c r="X138"/>
  <c r="Q138"/>
  <c r="R138" s="1"/>
  <c r="M138"/>
  <c r="L138"/>
  <c r="K138"/>
  <c r="BE137"/>
  <c r="BD137"/>
  <c r="BC137"/>
  <c r="AY137"/>
  <c r="AU137"/>
  <c r="AQ137"/>
  <c r="AM137"/>
  <c r="AK137"/>
  <c r="AI137"/>
  <c r="AG137"/>
  <c r="AE137"/>
  <c r="AC137"/>
  <c r="Z137"/>
  <c r="Y137"/>
  <c r="X137"/>
  <c r="Q137"/>
  <c r="R137" s="1"/>
  <c r="M137"/>
  <c r="L137"/>
  <c r="K137"/>
  <c r="BE136"/>
  <c r="BD136"/>
  <c r="BC136"/>
  <c r="AY136"/>
  <c r="AU136"/>
  <c r="AQ136"/>
  <c r="AM136"/>
  <c r="AK136"/>
  <c r="AI136"/>
  <c r="AG136"/>
  <c r="AE136"/>
  <c r="AC136"/>
  <c r="Z136"/>
  <c r="Y136"/>
  <c r="X136"/>
  <c r="Q136"/>
  <c r="R136" s="1"/>
  <c r="M136"/>
  <c r="L136"/>
  <c r="K136"/>
  <c r="BE134"/>
  <c r="BD134"/>
  <c r="BC134"/>
  <c r="AY134"/>
  <c r="AU134"/>
  <c r="AQ134"/>
  <c r="AM134"/>
  <c r="AK134"/>
  <c r="AI134"/>
  <c r="AG134"/>
  <c r="AE134"/>
  <c r="AC134"/>
  <c r="Z134"/>
  <c r="Y134"/>
  <c r="X134"/>
  <c r="Q134"/>
  <c r="R134" s="1"/>
  <c r="M134"/>
  <c r="L134"/>
  <c r="K134"/>
  <c r="BE133"/>
  <c r="BD133"/>
  <c r="BC133"/>
  <c r="AY133"/>
  <c r="AU133"/>
  <c r="AQ133"/>
  <c r="AM133"/>
  <c r="AK133"/>
  <c r="AI133"/>
  <c r="AG133"/>
  <c r="AE133"/>
  <c r="AC133"/>
  <c r="Z133"/>
  <c r="Y133"/>
  <c r="X133"/>
  <c r="Q133"/>
  <c r="R133" s="1"/>
  <c r="M133"/>
  <c r="L133"/>
  <c r="K133"/>
  <c r="BE132"/>
  <c r="BD132"/>
  <c r="BC132"/>
  <c r="AY132"/>
  <c r="AU132"/>
  <c r="AQ132"/>
  <c r="AM132"/>
  <c r="AK132"/>
  <c r="AI132"/>
  <c r="AG132"/>
  <c r="AE132"/>
  <c r="AC132"/>
  <c r="Z132"/>
  <c r="Y132"/>
  <c r="X132"/>
  <c r="Q132"/>
  <c r="R132" s="1"/>
  <c r="M132"/>
  <c r="L132"/>
  <c r="K132"/>
  <c r="BE131"/>
  <c r="BD131"/>
  <c r="BC131"/>
  <c r="AY131"/>
  <c r="AU131"/>
  <c r="AQ131"/>
  <c r="AM131"/>
  <c r="AK131"/>
  <c r="AI131"/>
  <c r="AG131"/>
  <c r="AE131"/>
  <c r="AC131"/>
  <c r="Z131"/>
  <c r="Y131"/>
  <c r="X131"/>
  <c r="Q131"/>
  <c r="R131" s="1"/>
  <c r="M131"/>
  <c r="L131"/>
  <c r="K131"/>
  <c r="BE130"/>
  <c r="BD130"/>
  <c r="BC130"/>
  <c r="AY130"/>
  <c r="AU130"/>
  <c r="AQ130"/>
  <c r="AM130"/>
  <c r="AK130"/>
  <c r="AI130"/>
  <c r="AG130"/>
  <c r="AE130"/>
  <c r="AC130"/>
  <c r="Z130"/>
  <c r="Y130"/>
  <c r="X130"/>
  <c r="Q130"/>
  <c r="R130" s="1"/>
  <c r="M130"/>
  <c r="L130"/>
  <c r="K130"/>
  <c r="BE129"/>
  <c r="BD129"/>
  <c r="BC129"/>
  <c r="AY129"/>
  <c r="AU129"/>
  <c r="AQ129"/>
  <c r="AM129"/>
  <c r="AK129"/>
  <c r="AI129"/>
  <c r="AG129"/>
  <c r="AE129"/>
  <c r="AC129"/>
  <c r="Z129"/>
  <c r="Y129"/>
  <c r="X129"/>
  <c r="Q129"/>
  <c r="R129" s="1"/>
  <c r="M129"/>
  <c r="L129"/>
  <c r="K129"/>
  <c r="BE128"/>
  <c r="BD128"/>
  <c r="BC128"/>
  <c r="AY128"/>
  <c r="AU128"/>
  <c r="AQ128"/>
  <c r="AM128"/>
  <c r="AK128"/>
  <c r="AI128"/>
  <c r="AG128"/>
  <c r="AE128"/>
  <c r="AC128"/>
  <c r="Z128"/>
  <c r="Y128"/>
  <c r="X128"/>
  <c r="Q128"/>
  <c r="R128" s="1"/>
  <c r="M128"/>
  <c r="L128"/>
  <c r="K128"/>
  <c r="BE127"/>
  <c r="BD127"/>
  <c r="BC127"/>
  <c r="AY127"/>
  <c r="AU127"/>
  <c r="AQ127"/>
  <c r="AM127"/>
  <c r="AK127"/>
  <c r="AI127"/>
  <c r="AG127"/>
  <c r="AE127"/>
  <c r="AC127"/>
  <c r="Z127"/>
  <c r="Y127"/>
  <c r="X127"/>
  <c r="Q127"/>
  <c r="R127" s="1"/>
  <c r="M127"/>
  <c r="L127"/>
  <c r="K127"/>
  <c r="BE126"/>
  <c r="BD126"/>
  <c r="BC126"/>
  <c r="AY126"/>
  <c r="AU126"/>
  <c r="AQ126"/>
  <c r="AM126"/>
  <c r="AK126"/>
  <c r="AI126"/>
  <c r="AG126"/>
  <c r="AE126"/>
  <c r="AC126"/>
  <c r="Z126"/>
  <c r="Y126"/>
  <c r="X126"/>
  <c r="Q126"/>
  <c r="R126" s="1"/>
  <c r="M126"/>
  <c r="L126"/>
  <c r="K126"/>
  <c r="BE125"/>
  <c r="BD125"/>
  <c r="BC125"/>
  <c r="AY125"/>
  <c r="AU125"/>
  <c r="AQ125"/>
  <c r="AM125"/>
  <c r="AK125"/>
  <c r="AI125"/>
  <c r="AG125"/>
  <c r="AE125"/>
  <c r="AC125"/>
  <c r="Z125"/>
  <c r="Y125"/>
  <c r="X125"/>
  <c r="Q125"/>
  <c r="R125" s="1"/>
  <c r="M125"/>
  <c r="L125"/>
  <c r="K125"/>
  <c r="BE123"/>
  <c r="BD123"/>
  <c r="BC123"/>
  <c r="AY123"/>
  <c r="AK123"/>
  <c r="AI123"/>
  <c r="AG123"/>
  <c r="AE123"/>
  <c r="AC123"/>
  <c r="Z123"/>
  <c r="Y123"/>
  <c r="X123"/>
  <c r="Q123"/>
  <c r="M123"/>
  <c r="L123"/>
  <c r="K123"/>
  <c r="BE122"/>
  <c r="BD122"/>
  <c r="BC122"/>
  <c r="AY122"/>
  <c r="AK122"/>
  <c r="AI122"/>
  <c r="AG122"/>
  <c r="AE122"/>
  <c r="AC122"/>
  <c r="Z122"/>
  <c r="Y122"/>
  <c r="X122"/>
  <c r="Q122"/>
  <c r="M122"/>
  <c r="L122"/>
  <c r="K122"/>
  <c r="BE121"/>
  <c r="BD121"/>
  <c r="BC121"/>
  <c r="AY121"/>
  <c r="AK121"/>
  <c r="AI121"/>
  <c r="AG121"/>
  <c r="AE121"/>
  <c r="AC121"/>
  <c r="Z121"/>
  <c r="Y121"/>
  <c r="X121"/>
  <c r="Q121"/>
  <c r="M121"/>
  <c r="L121"/>
  <c r="K121"/>
  <c r="BE120"/>
  <c r="BD120"/>
  <c r="BC120"/>
  <c r="AY120"/>
  <c r="AK120"/>
  <c r="AI120"/>
  <c r="AG120"/>
  <c r="AE120"/>
  <c r="AC120"/>
  <c r="Z120"/>
  <c r="Y120"/>
  <c r="X120"/>
  <c r="Q120"/>
  <c r="M120"/>
  <c r="L120"/>
  <c r="K120"/>
  <c r="BE119"/>
  <c r="BD119"/>
  <c r="BC119"/>
  <c r="AY119"/>
  <c r="AK119"/>
  <c r="AI119"/>
  <c r="AG119"/>
  <c r="AE119"/>
  <c r="AC119"/>
  <c r="Z119"/>
  <c r="Y119"/>
  <c r="X119"/>
  <c r="Q119"/>
  <c r="M119"/>
  <c r="L119"/>
  <c r="K119"/>
  <c r="BE118"/>
  <c r="BD118"/>
  <c r="BC118"/>
  <c r="AY118"/>
  <c r="AK118"/>
  <c r="AI118"/>
  <c r="AG118"/>
  <c r="AE118"/>
  <c r="AC118"/>
  <c r="Z118"/>
  <c r="Y118"/>
  <c r="X118"/>
  <c r="Q118"/>
  <c r="M118"/>
  <c r="L118"/>
  <c r="K118"/>
  <c r="BE117"/>
  <c r="BD117"/>
  <c r="BC117"/>
  <c r="AY117"/>
  <c r="AK117"/>
  <c r="AI117"/>
  <c r="AG117"/>
  <c r="AE117"/>
  <c r="AC117"/>
  <c r="Z117"/>
  <c r="Y117"/>
  <c r="X117"/>
  <c r="Q117"/>
  <c r="M117"/>
  <c r="L117"/>
  <c r="K117"/>
  <c r="BE116"/>
  <c r="BD116"/>
  <c r="BC116"/>
  <c r="AY116"/>
  <c r="AK116"/>
  <c r="AI116"/>
  <c r="AG116"/>
  <c r="AE116"/>
  <c r="AC116"/>
  <c r="Z116"/>
  <c r="Y116"/>
  <c r="X116"/>
  <c r="Q116"/>
  <c r="M116"/>
  <c r="L116"/>
  <c r="K116"/>
  <c r="BE115"/>
  <c r="BD115"/>
  <c r="BC115"/>
  <c r="AY115"/>
  <c r="AK115"/>
  <c r="AI115"/>
  <c r="AG115"/>
  <c r="AE115"/>
  <c r="AC115"/>
  <c r="Z115"/>
  <c r="Y115"/>
  <c r="X115"/>
  <c r="Q115"/>
  <c r="M115"/>
  <c r="L115"/>
  <c r="K115"/>
  <c r="BD114"/>
  <c r="BC114"/>
  <c r="AX114"/>
  <c r="BE114" s="1"/>
  <c r="AT114"/>
  <c r="AV114" s="1"/>
  <c r="AW114" s="1"/>
  <c r="AP114"/>
  <c r="AR114" s="1"/>
  <c r="AS114" s="1"/>
  <c r="AL114"/>
  <c r="AN114" s="1"/>
  <c r="AO114" s="1"/>
  <c r="AJ114"/>
  <c r="AK114" s="1"/>
  <c r="AH114"/>
  <c r="AI114" s="1"/>
  <c r="AF114"/>
  <c r="AG114" s="1"/>
  <c r="AD114"/>
  <c r="AE114" s="1"/>
  <c r="AC114"/>
  <c r="Z114"/>
  <c r="Y114"/>
  <c r="X114"/>
  <c r="M114"/>
  <c r="P114" s="1"/>
  <c r="Q114" s="1"/>
  <c r="L114"/>
  <c r="K114"/>
  <c r="BD113"/>
  <c r="BC113"/>
  <c r="AX113"/>
  <c r="AT113"/>
  <c r="AP113"/>
  <c r="AL113"/>
  <c r="AJ113"/>
  <c r="AK113" s="1"/>
  <c r="AH113"/>
  <c r="AI113" s="1"/>
  <c r="AF113"/>
  <c r="AG113" s="1"/>
  <c r="AD113"/>
  <c r="AE113" s="1"/>
  <c r="AC113"/>
  <c r="Z113"/>
  <c r="Y113"/>
  <c r="X113"/>
  <c r="M113"/>
  <c r="P113" s="1"/>
  <c r="Q113" s="1"/>
  <c r="L113"/>
  <c r="K113"/>
  <c r="BD112"/>
  <c r="BC112"/>
  <c r="AX112"/>
  <c r="BE112" s="1"/>
  <c r="AT112"/>
  <c r="AV112" s="1"/>
  <c r="AW112" s="1"/>
  <c r="AP112"/>
  <c r="AL112"/>
  <c r="AN112" s="1"/>
  <c r="AO112" s="1"/>
  <c r="AJ112"/>
  <c r="AK112" s="1"/>
  <c r="AH112"/>
  <c r="AI112" s="1"/>
  <c r="AF112"/>
  <c r="AG112" s="1"/>
  <c r="AD112"/>
  <c r="AE112" s="1"/>
  <c r="AC112"/>
  <c r="Z112"/>
  <c r="Y112"/>
  <c r="X112"/>
  <c r="M112"/>
  <c r="P112" s="1"/>
  <c r="Q112" s="1"/>
  <c r="L112"/>
  <c r="K112"/>
  <c r="BD111"/>
  <c r="BC111"/>
  <c r="AX111"/>
  <c r="AZ111" s="1"/>
  <c r="BA111" s="1"/>
  <c r="AT111"/>
  <c r="AU111" s="1"/>
  <c r="AP111"/>
  <c r="AQ111" s="1"/>
  <c r="AL111"/>
  <c r="AJ111"/>
  <c r="AK111" s="1"/>
  <c r="AH111"/>
  <c r="AI111" s="1"/>
  <c r="AF111"/>
  <c r="AG111" s="1"/>
  <c r="AD111"/>
  <c r="AE111" s="1"/>
  <c r="AC111"/>
  <c r="Z111"/>
  <c r="Y111"/>
  <c r="X111"/>
  <c r="M111"/>
  <c r="P111" s="1"/>
  <c r="Q111" s="1"/>
  <c r="L111"/>
  <c r="K111"/>
  <c r="BD110"/>
  <c r="BC110"/>
  <c r="AX110"/>
  <c r="BE110" s="1"/>
  <c r="AT110"/>
  <c r="AV110" s="1"/>
  <c r="AW110" s="1"/>
  <c r="AP110"/>
  <c r="AR110" s="1"/>
  <c r="AS110" s="1"/>
  <c r="AL110"/>
  <c r="AN110" s="1"/>
  <c r="AO110" s="1"/>
  <c r="AJ110"/>
  <c r="AK110" s="1"/>
  <c r="AH110"/>
  <c r="AI110" s="1"/>
  <c r="AF110"/>
  <c r="AG110" s="1"/>
  <c r="AD110"/>
  <c r="AE110" s="1"/>
  <c r="AC110"/>
  <c r="Z110"/>
  <c r="Y110"/>
  <c r="X110"/>
  <c r="M110"/>
  <c r="P110" s="1"/>
  <c r="Q110" s="1"/>
  <c r="L110"/>
  <c r="K110"/>
  <c r="BD109"/>
  <c r="BC109"/>
  <c r="AX109"/>
  <c r="AT109"/>
  <c r="AP109"/>
  <c r="AL109"/>
  <c r="AJ109"/>
  <c r="AK109" s="1"/>
  <c r="AH109"/>
  <c r="AI109" s="1"/>
  <c r="AF109"/>
  <c r="AG109" s="1"/>
  <c r="AD109"/>
  <c r="AE109" s="1"/>
  <c r="AC109"/>
  <c r="Z109"/>
  <c r="Y109"/>
  <c r="X109"/>
  <c r="M109"/>
  <c r="P109" s="1"/>
  <c r="Q109" s="1"/>
  <c r="L109"/>
  <c r="K109"/>
  <c r="BD108"/>
  <c r="BC108"/>
  <c r="AX108"/>
  <c r="AZ108" s="1"/>
  <c r="BA108" s="1"/>
  <c r="AT108"/>
  <c r="AU108" s="1"/>
  <c r="AP108"/>
  <c r="AR108" s="1"/>
  <c r="AS108" s="1"/>
  <c r="AL108"/>
  <c r="AJ108"/>
  <c r="AK108" s="1"/>
  <c r="AH108"/>
  <c r="AI108" s="1"/>
  <c r="AF108"/>
  <c r="AG108" s="1"/>
  <c r="AD108"/>
  <c r="AE108" s="1"/>
  <c r="AC108"/>
  <c r="Z108"/>
  <c r="Y108"/>
  <c r="X108"/>
  <c r="M108"/>
  <c r="P108" s="1"/>
  <c r="Q108" s="1"/>
  <c r="L108"/>
  <c r="K108"/>
  <c r="BD107"/>
  <c r="BC107"/>
  <c r="AX107"/>
  <c r="AT107"/>
  <c r="AV107" s="1"/>
  <c r="AW107" s="1"/>
  <c r="AP107"/>
  <c r="AQ107" s="1"/>
  <c r="AL107"/>
  <c r="AM107" s="1"/>
  <c r="AJ107"/>
  <c r="AK107" s="1"/>
  <c r="AH107"/>
  <c r="AI107" s="1"/>
  <c r="AF107"/>
  <c r="AG107" s="1"/>
  <c r="AD107"/>
  <c r="AE107" s="1"/>
  <c r="AC107"/>
  <c r="Z107"/>
  <c r="Y107"/>
  <c r="X107"/>
  <c r="M107"/>
  <c r="P107" s="1"/>
  <c r="Q107" s="1"/>
  <c r="L107"/>
  <c r="K107"/>
  <c r="BD106"/>
  <c r="BC106"/>
  <c r="AX106"/>
  <c r="BE106" s="1"/>
  <c r="AT106"/>
  <c r="AV106" s="1"/>
  <c r="AW106" s="1"/>
  <c r="AP106"/>
  <c r="AR106" s="1"/>
  <c r="AS106" s="1"/>
  <c r="AL106"/>
  <c r="AN106" s="1"/>
  <c r="AO106" s="1"/>
  <c r="AJ106"/>
  <c r="AK106" s="1"/>
  <c r="AH106"/>
  <c r="AI106" s="1"/>
  <c r="AF106"/>
  <c r="AG106" s="1"/>
  <c r="AD106"/>
  <c r="AE106" s="1"/>
  <c r="AC106"/>
  <c r="Z106"/>
  <c r="Y106"/>
  <c r="X106"/>
  <c r="M106"/>
  <c r="P106" s="1"/>
  <c r="Q106" s="1"/>
  <c r="L106"/>
  <c r="K106"/>
  <c r="BD105"/>
  <c r="BC105"/>
  <c r="AX105"/>
  <c r="AT105"/>
  <c r="AP105"/>
  <c r="AL105"/>
  <c r="AJ105"/>
  <c r="AK105" s="1"/>
  <c r="AH105"/>
  <c r="AI105" s="1"/>
  <c r="AF105"/>
  <c r="AG105" s="1"/>
  <c r="AD105"/>
  <c r="AE105" s="1"/>
  <c r="AC105"/>
  <c r="Z105"/>
  <c r="Y105"/>
  <c r="X105"/>
  <c r="M105"/>
  <c r="P105" s="1"/>
  <c r="Q105" s="1"/>
  <c r="L105"/>
  <c r="K105"/>
  <c r="BD104"/>
  <c r="BC104"/>
  <c r="AX104"/>
  <c r="AT104"/>
  <c r="AV104" s="1"/>
  <c r="AW104" s="1"/>
  <c r="AP104"/>
  <c r="AQ104" s="1"/>
  <c r="AL104"/>
  <c r="AM104" s="1"/>
  <c r="AJ104"/>
  <c r="AK104" s="1"/>
  <c r="AH104"/>
  <c r="AI104" s="1"/>
  <c r="AF104"/>
  <c r="AG104" s="1"/>
  <c r="AD104"/>
  <c r="AE104" s="1"/>
  <c r="AC104"/>
  <c r="Z104"/>
  <c r="Y104"/>
  <c r="X104"/>
  <c r="M104"/>
  <c r="P104" s="1"/>
  <c r="Q104" s="1"/>
  <c r="L104"/>
  <c r="K104"/>
  <c r="BD103"/>
  <c r="BC103"/>
  <c r="AX103"/>
  <c r="AZ103" s="1"/>
  <c r="BA103" s="1"/>
  <c r="AT103"/>
  <c r="AP103"/>
  <c r="AR103" s="1"/>
  <c r="AS103" s="1"/>
  <c r="AL103"/>
  <c r="AM103" s="1"/>
  <c r="AJ103"/>
  <c r="AK103" s="1"/>
  <c r="AH103"/>
  <c r="AI103" s="1"/>
  <c r="AF103"/>
  <c r="AG103" s="1"/>
  <c r="AD103"/>
  <c r="AE103" s="1"/>
  <c r="AC103"/>
  <c r="Z103"/>
  <c r="Y103"/>
  <c r="X103"/>
  <c r="M103"/>
  <c r="P103" s="1"/>
  <c r="Q103" s="1"/>
  <c r="L103"/>
  <c r="K103"/>
  <c r="BD102"/>
  <c r="BC102"/>
  <c r="AX102"/>
  <c r="BE102" s="1"/>
  <c r="AT102"/>
  <c r="AV102" s="1"/>
  <c r="AW102" s="1"/>
  <c r="AP102"/>
  <c r="AR102" s="1"/>
  <c r="AS102" s="1"/>
  <c r="AL102"/>
  <c r="AN102" s="1"/>
  <c r="AO102" s="1"/>
  <c r="AJ102"/>
  <c r="AK102" s="1"/>
  <c r="AH102"/>
  <c r="AI102" s="1"/>
  <c r="AF102"/>
  <c r="AG102" s="1"/>
  <c r="AD102"/>
  <c r="AE102" s="1"/>
  <c r="AC102"/>
  <c r="Z102"/>
  <c r="Y102"/>
  <c r="X102"/>
  <c r="M102"/>
  <c r="P102" s="1"/>
  <c r="Q102" s="1"/>
  <c r="L102"/>
  <c r="K102"/>
  <c r="BD101"/>
  <c r="BC101"/>
  <c r="AX101"/>
  <c r="AT101"/>
  <c r="AV101" s="1"/>
  <c r="AW101" s="1"/>
  <c r="AP101"/>
  <c r="AL101"/>
  <c r="AN101" s="1"/>
  <c r="AO101" s="1"/>
  <c r="AJ101"/>
  <c r="AK101" s="1"/>
  <c r="AH101"/>
  <c r="AI101" s="1"/>
  <c r="AF101"/>
  <c r="AG101" s="1"/>
  <c r="AD101"/>
  <c r="AE101" s="1"/>
  <c r="AC101"/>
  <c r="Z101"/>
  <c r="Y101"/>
  <c r="X101"/>
  <c r="M101"/>
  <c r="P101" s="1"/>
  <c r="Q101" s="1"/>
  <c r="L101"/>
  <c r="K101"/>
  <c r="BD100"/>
  <c r="BC100"/>
  <c r="AX100"/>
  <c r="AT100"/>
  <c r="AP100"/>
  <c r="AL100"/>
  <c r="AJ100"/>
  <c r="AK100" s="1"/>
  <c r="AH100"/>
  <c r="AI100" s="1"/>
  <c r="AF100"/>
  <c r="AG100" s="1"/>
  <c r="AD100"/>
  <c r="AE100" s="1"/>
  <c r="AC100"/>
  <c r="Z100"/>
  <c r="Y100"/>
  <c r="X100"/>
  <c r="M100"/>
  <c r="P100" s="1"/>
  <c r="Q100" s="1"/>
  <c r="L100"/>
  <c r="K100"/>
  <c r="BD99"/>
  <c r="BC99"/>
  <c r="AX99"/>
  <c r="BE99" s="1"/>
  <c r="AT99"/>
  <c r="AV99" s="1"/>
  <c r="AW99" s="1"/>
  <c r="AP99"/>
  <c r="AR99" s="1"/>
  <c r="AS99" s="1"/>
  <c r="AL99"/>
  <c r="AN99" s="1"/>
  <c r="AO99" s="1"/>
  <c r="AJ99"/>
  <c r="AK99" s="1"/>
  <c r="AH99"/>
  <c r="AI99" s="1"/>
  <c r="AF99"/>
  <c r="AG99" s="1"/>
  <c r="AD99"/>
  <c r="AE99" s="1"/>
  <c r="AC99"/>
  <c r="Z99"/>
  <c r="Y99"/>
  <c r="X99"/>
  <c r="M99"/>
  <c r="P99" s="1"/>
  <c r="Q99" s="1"/>
  <c r="L99"/>
  <c r="K99"/>
  <c r="BD98"/>
  <c r="BC98"/>
  <c r="AX98"/>
  <c r="BE98" s="1"/>
  <c r="AT98"/>
  <c r="AU98" s="1"/>
  <c r="AP98"/>
  <c r="AL98"/>
  <c r="AM98" s="1"/>
  <c r="AJ98"/>
  <c r="AK98" s="1"/>
  <c r="AH98"/>
  <c r="AI98" s="1"/>
  <c r="AF98"/>
  <c r="AG98" s="1"/>
  <c r="AD98"/>
  <c r="AE98" s="1"/>
  <c r="AC98"/>
  <c r="Z98"/>
  <c r="Y98"/>
  <c r="X98"/>
  <c r="M98"/>
  <c r="P98" s="1"/>
  <c r="Q98" s="1"/>
  <c r="L98"/>
  <c r="K98"/>
  <c r="BD97"/>
  <c r="BC97"/>
  <c r="AX97"/>
  <c r="BE97" s="1"/>
  <c r="AT97"/>
  <c r="AV97" s="1"/>
  <c r="AW97" s="1"/>
  <c r="AP97"/>
  <c r="AR97" s="1"/>
  <c r="AS97" s="1"/>
  <c r="AL97"/>
  <c r="AN97" s="1"/>
  <c r="AO97" s="1"/>
  <c r="AJ97"/>
  <c r="AK97" s="1"/>
  <c r="AH97"/>
  <c r="AI97" s="1"/>
  <c r="AF97"/>
  <c r="AG97" s="1"/>
  <c r="AD97"/>
  <c r="AE97" s="1"/>
  <c r="AC97"/>
  <c r="Z97"/>
  <c r="Y97"/>
  <c r="X97"/>
  <c r="M97"/>
  <c r="P97" s="1"/>
  <c r="Q97" s="1"/>
  <c r="L97"/>
  <c r="K97"/>
  <c r="BD96"/>
  <c r="BC96"/>
  <c r="AX96"/>
  <c r="AT96"/>
  <c r="AP96"/>
  <c r="AL96"/>
  <c r="AJ96"/>
  <c r="AK96" s="1"/>
  <c r="AH96"/>
  <c r="AI96" s="1"/>
  <c r="AF96"/>
  <c r="AG96" s="1"/>
  <c r="AD96"/>
  <c r="AE96" s="1"/>
  <c r="AC96"/>
  <c r="Z96"/>
  <c r="Y96"/>
  <c r="X96"/>
  <c r="M96"/>
  <c r="P96" s="1"/>
  <c r="Q96" s="1"/>
  <c r="L96"/>
  <c r="K96"/>
  <c r="BD95"/>
  <c r="BC95"/>
  <c r="AX95"/>
  <c r="BE95" s="1"/>
  <c r="AT95"/>
  <c r="AP95"/>
  <c r="AR95" s="1"/>
  <c r="AS95" s="1"/>
  <c r="AL95"/>
  <c r="AJ95"/>
  <c r="AK95" s="1"/>
  <c r="AH95"/>
  <c r="AI95" s="1"/>
  <c r="AF95"/>
  <c r="AG95" s="1"/>
  <c r="AD95"/>
  <c r="AE95" s="1"/>
  <c r="AC95"/>
  <c r="Z95"/>
  <c r="Y95"/>
  <c r="X95"/>
  <c r="M95"/>
  <c r="P95" s="1"/>
  <c r="Q95" s="1"/>
  <c r="L95"/>
  <c r="K95"/>
  <c r="BE93"/>
  <c r="BD93"/>
  <c r="BC93"/>
  <c r="AY93"/>
  <c r="AC93"/>
  <c r="Z93"/>
  <c r="Y93"/>
  <c r="X93"/>
  <c r="M93"/>
  <c r="P93" s="1"/>
  <c r="Q93" s="1"/>
  <c r="L93"/>
  <c r="K93"/>
  <c r="BE92"/>
  <c r="BD92"/>
  <c r="BC92"/>
  <c r="AY92"/>
  <c r="AC92"/>
  <c r="Z92"/>
  <c r="Y92"/>
  <c r="X92"/>
  <c r="M92"/>
  <c r="P92" s="1"/>
  <c r="Q92" s="1"/>
  <c r="L92"/>
  <c r="K92"/>
  <c r="BE91"/>
  <c r="BD91"/>
  <c r="BC91"/>
  <c r="AY91"/>
  <c r="AC91"/>
  <c r="Z91"/>
  <c r="Y91"/>
  <c r="X91"/>
  <c r="M91"/>
  <c r="P91" s="1"/>
  <c r="Q91" s="1"/>
  <c r="L91"/>
  <c r="K91"/>
  <c r="BE90"/>
  <c r="BD90"/>
  <c r="BC90"/>
  <c r="AY90"/>
  <c r="AC90"/>
  <c r="Z90"/>
  <c r="Y90"/>
  <c r="X90"/>
  <c r="M90"/>
  <c r="P90" s="1"/>
  <c r="Q90" s="1"/>
  <c r="L90"/>
  <c r="K90"/>
  <c r="BE89"/>
  <c r="BD89"/>
  <c r="BC89"/>
  <c r="AY89"/>
  <c r="AC89"/>
  <c r="Z89"/>
  <c r="Y89"/>
  <c r="X89"/>
  <c r="M89"/>
  <c r="P89" s="1"/>
  <c r="Q89" s="1"/>
  <c r="L89"/>
  <c r="K89"/>
  <c r="BE88"/>
  <c r="BD88"/>
  <c r="BC88"/>
  <c r="AY88"/>
  <c r="AC88"/>
  <c r="Z88"/>
  <c r="Y88"/>
  <c r="X88"/>
  <c r="M88"/>
  <c r="P88" s="1"/>
  <c r="Q88" s="1"/>
  <c r="L88"/>
  <c r="K88"/>
  <c r="BE87"/>
  <c r="BD87"/>
  <c r="BC87"/>
  <c r="AY87"/>
  <c r="AC87"/>
  <c r="Z87"/>
  <c r="Y87"/>
  <c r="X87"/>
  <c r="M87"/>
  <c r="P87" s="1"/>
  <c r="Q87" s="1"/>
  <c r="L87"/>
  <c r="K87"/>
  <c r="BE86"/>
  <c r="BD86"/>
  <c r="BC86"/>
  <c r="AY86"/>
  <c r="AC86"/>
  <c r="Z86"/>
  <c r="Y86"/>
  <c r="X86"/>
  <c r="M86"/>
  <c r="P86" s="1"/>
  <c r="Q86" s="1"/>
  <c r="L86"/>
  <c r="K86"/>
  <c r="BE85"/>
  <c r="BD85"/>
  <c r="BC85"/>
  <c r="AY85"/>
  <c r="AC85"/>
  <c r="Z85"/>
  <c r="Y85"/>
  <c r="X85"/>
  <c r="M85"/>
  <c r="P85" s="1"/>
  <c r="Q85" s="1"/>
  <c r="L85"/>
  <c r="K85"/>
  <c r="BE84"/>
  <c r="BD84"/>
  <c r="BC84"/>
  <c r="AY84"/>
  <c r="AC84"/>
  <c r="Z84"/>
  <c r="Y84"/>
  <c r="X84"/>
  <c r="M84"/>
  <c r="P84" s="1"/>
  <c r="Q84" s="1"/>
  <c r="L84"/>
  <c r="K84"/>
  <c r="BE83"/>
  <c r="BD83"/>
  <c r="BC83"/>
  <c r="AY83"/>
  <c r="AC83"/>
  <c r="Z83"/>
  <c r="Y83"/>
  <c r="X83"/>
  <c r="M83"/>
  <c r="P83" s="1"/>
  <c r="Q83" s="1"/>
  <c r="L83"/>
  <c r="K83"/>
  <c r="BE82"/>
  <c r="BD82"/>
  <c r="BC82"/>
  <c r="AY82"/>
  <c r="AC82"/>
  <c r="Z82"/>
  <c r="Y82"/>
  <c r="X82"/>
  <c r="M82"/>
  <c r="P82" s="1"/>
  <c r="Q82" s="1"/>
  <c r="L82"/>
  <c r="K82"/>
  <c r="BE81"/>
  <c r="BD81"/>
  <c r="BC81"/>
  <c r="AY81"/>
  <c r="AC81"/>
  <c r="Z81"/>
  <c r="Y81"/>
  <c r="X81"/>
  <c r="M81"/>
  <c r="P81" s="1"/>
  <c r="Q81" s="1"/>
  <c r="L81"/>
  <c r="K81"/>
  <c r="BE80"/>
  <c r="BD80"/>
  <c r="BC80"/>
  <c r="AY80"/>
  <c r="AC80"/>
  <c r="Z80"/>
  <c r="Y80"/>
  <c r="X80"/>
  <c r="M80"/>
  <c r="P80" s="1"/>
  <c r="Q80" s="1"/>
  <c r="L80"/>
  <c r="K80"/>
  <c r="BE79"/>
  <c r="BD79"/>
  <c r="BC79"/>
  <c r="AY79"/>
  <c r="AC79"/>
  <c r="Z79"/>
  <c r="Y79"/>
  <c r="X79"/>
  <c r="M79"/>
  <c r="P79" s="1"/>
  <c r="Q79" s="1"/>
  <c r="L79"/>
  <c r="K79"/>
  <c r="BE78"/>
  <c r="BD78"/>
  <c r="BC78"/>
  <c r="AY78"/>
  <c r="AC78"/>
  <c r="Z78"/>
  <c r="Y78"/>
  <c r="X78"/>
  <c r="M78"/>
  <c r="P78" s="1"/>
  <c r="Q78" s="1"/>
  <c r="L78"/>
  <c r="K78"/>
  <c r="BE77"/>
  <c r="BD77"/>
  <c r="BC77"/>
  <c r="AY77"/>
  <c r="AC77"/>
  <c r="Z77"/>
  <c r="Y77"/>
  <c r="X77"/>
  <c r="M77"/>
  <c r="P77" s="1"/>
  <c r="Q77" s="1"/>
  <c r="L77"/>
  <c r="K77"/>
  <c r="BE76"/>
  <c r="BD76"/>
  <c r="BC76"/>
  <c r="AY76"/>
  <c r="AC76"/>
  <c r="Z76"/>
  <c r="Y76"/>
  <c r="X76"/>
  <c r="M76"/>
  <c r="P76" s="1"/>
  <c r="Q76" s="1"/>
  <c r="L76"/>
  <c r="K76"/>
  <c r="BE75"/>
  <c r="BD75"/>
  <c r="BC75"/>
  <c r="AY75"/>
  <c r="AC75"/>
  <c r="Z75"/>
  <c r="Y75"/>
  <c r="X75"/>
  <c r="M75"/>
  <c r="P75" s="1"/>
  <c r="Q75" s="1"/>
  <c r="L75"/>
  <c r="K75"/>
  <c r="BE74"/>
  <c r="BD74"/>
  <c r="BC74"/>
  <c r="AY74"/>
  <c r="AC74"/>
  <c r="Z74"/>
  <c r="Y74"/>
  <c r="X74"/>
  <c r="M74"/>
  <c r="P74" s="1"/>
  <c r="Q74" s="1"/>
  <c r="L74"/>
  <c r="K74"/>
  <c r="BE73"/>
  <c r="BD73"/>
  <c r="BC73"/>
  <c r="AY73"/>
  <c r="AC73"/>
  <c r="Z73"/>
  <c r="Y73"/>
  <c r="X73"/>
  <c r="M73"/>
  <c r="P73" s="1"/>
  <c r="Q73" s="1"/>
  <c r="L73"/>
  <c r="K73"/>
  <c r="BE72"/>
  <c r="BD72"/>
  <c r="BC72"/>
  <c r="AY72"/>
  <c r="AC72"/>
  <c r="Z72"/>
  <c r="Y72"/>
  <c r="X72"/>
  <c r="M72"/>
  <c r="P72" s="1"/>
  <c r="Q72" s="1"/>
  <c r="L72"/>
  <c r="K72"/>
  <c r="BE71"/>
  <c r="BD71"/>
  <c r="BC71"/>
  <c r="AY71"/>
  <c r="AC71"/>
  <c r="Z71"/>
  <c r="Y71"/>
  <c r="X71"/>
  <c r="M71"/>
  <c r="P71" s="1"/>
  <c r="Q71" s="1"/>
  <c r="L71"/>
  <c r="K71"/>
  <c r="BE70"/>
  <c r="BD70"/>
  <c r="BC70"/>
  <c r="AY70"/>
  <c r="AC70"/>
  <c r="Z70"/>
  <c r="Y70"/>
  <c r="X70"/>
  <c r="M70"/>
  <c r="P70" s="1"/>
  <c r="Q70" s="1"/>
  <c r="L70"/>
  <c r="K70"/>
  <c r="BE69"/>
  <c r="BD69"/>
  <c r="BC69"/>
  <c r="AY69"/>
  <c r="AC69"/>
  <c r="Z69"/>
  <c r="Y69"/>
  <c r="X69"/>
  <c r="M69"/>
  <c r="P69" s="1"/>
  <c r="Q69" s="1"/>
  <c r="L69"/>
  <c r="K69"/>
  <c r="BE68"/>
  <c r="BD68"/>
  <c r="BC68"/>
  <c r="AY68"/>
  <c r="AC68"/>
  <c r="Z68"/>
  <c r="Y68"/>
  <c r="X68"/>
  <c r="M68"/>
  <c r="P68" s="1"/>
  <c r="Q68" s="1"/>
  <c r="L68"/>
  <c r="K68"/>
  <c r="BE67"/>
  <c r="BD67"/>
  <c r="AZ67"/>
  <c r="AT67"/>
  <c r="AV67" s="1"/>
  <c r="AR67"/>
  <c r="AL67"/>
  <c r="AN67" s="1"/>
  <c r="AJ67"/>
  <c r="AH67"/>
  <c r="AF67"/>
  <c r="AD67"/>
  <c r="Z67"/>
  <c r="Y67"/>
  <c r="X67"/>
  <c r="P67"/>
  <c r="O67"/>
  <c r="N67"/>
  <c r="BE66"/>
  <c r="BD66"/>
  <c r="AZ66"/>
  <c r="AT66"/>
  <c r="AV66" s="1"/>
  <c r="AR66"/>
  <c r="AL66"/>
  <c r="AN66" s="1"/>
  <c r="AJ66"/>
  <c r="AH66"/>
  <c r="AF66"/>
  <c r="AD66"/>
  <c r="Z66"/>
  <c r="Y66"/>
  <c r="X66"/>
  <c r="P66"/>
  <c r="O66"/>
  <c r="N66"/>
  <c r="BE65"/>
  <c r="BD65"/>
  <c r="AZ65"/>
  <c r="AT65"/>
  <c r="AV65" s="1"/>
  <c r="AR65"/>
  <c r="AL65"/>
  <c r="AN65" s="1"/>
  <c r="AJ65"/>
  <c r="AH65"/>
  <c r="AF65"/>
  <c r="AD65"/>
  <c r="Z65"/>
  <c r="Y65"/>
  <c r="X65"/>
  <c r="P65"/>
  <c r="O65"/>
  <c r="N65"/>
  <c r="BE64"/>
  <c r="BD64"/>
  <c r="BC64"/>
  <c r="AZ64"/>
  <c r="BA64" s="1"/>
  <c r="AY64"/>
  <c r="AT64"/>
  <c r="AV64" s="1"/>
  <c r="AW64" s="1"/>
  <c r="AR64"/>
  <c r="AS64" s="1"/>
  <c r="AQ64"/>
  <c r="AL64"/>
  <c r="AJ64"/>
  <c r="AK64" s="1"/>
  <c r="AH64"/>
  <c r="AI64" s="1"/>
  <c r="AF64"/>
  <c r="AG64" s="1"/>
  <c r="AD64"/>
  <c r="AE64" s="1"/>
  <c r="AC64"/>
  <c r="Z64"/>
  <c r="Y64"/>
  <c r="X64"/>
  <c r="M64"/>
  <c r="P64" s="1"/>
  <c r="Q64" s="1"/>
  <c r="L64"/>
  <c r="K64"/>
  <c r="BE63"/>
  <c r="BD63"/>
  <c r="AZ63"/>
  <c r="AT63"/>
  <c r="AV63" s="1"/>
  <c r="AR63"/>
  <c r="AL63"/>
  <c r="AN63" s="1"/>
  <c r="AJ63"/>
  <c r="AH63"/>
  <c r="AF63"/>
  <c r="AD63"/>
  <c r="Z63"/>
  <c r="Y63"/>
  <c r="X63"/>
  <c r="M63"/>
  <c r="P63" s="1"/>
  <c r="Q63" s="1"/>
  <c r="L63"/>
  <c r="K63"/>
  <c r="BE62"/>
  <c r="BD62"/>
  <c r="AZ62"/>
  <c r="AT62"/>
  <c r="AV62" s="1"/>
  <c r="AR62"/>
  <c r="AL62"/>
  <c r="AN62" s="1"/>
  <c r="AJ62"/>
  <c r="AH62"/>
  <c r="AF62"/>
  <c r="AD62"/>
  <c r="Z62"/>
  <c r="Y62"/>
  <c r="X62"/>
  <c r="M62"/>
  <c r="P62" s="1"/>
  <c r="L62"/>
  <c r="O62" s="1"/>
  <c r="K62"/>
  <c r="N62" s="1"/>
  <c r="BE61"/>
  <c r="BD61"/>
  <c r="AZ61"/>
  <c r="AT61"/>
  <c r="AV61" s="1"/>
  <c r="AR61"/>
  <c r="AL61"/>
  <c r="AN61" s="1"/>
  <c r="AJ61"/>
  <c r="AH61"/>
  <c r="AF61"/>
  <c r="AD61"/>
  <c r="Z61"/>
  <c r="Y61"/>
  <c r="X61"/>
  <c r="P61"/>
  <c r="O61"/>
  <c r="N61"/>
  <c r="BE60"/>
  <c r="BD60"/>
  <c r="AZ60"/>
  <c r="AT60"/>
  <c r="AV60" s="1"/>
  <c r="AR60"/>
  <c r="AL60"/>
  <c r="AN60" s="1"/>
  <c r="AJ60"/>
  <c r="AH60"/>
  <c r="AF60"/>
  <c r="AD60"/>
  <c r="Z60"/>
  <c r="Y60"/>
  <c r="X60"/>
  <c r="P60"/>
  <c r="O60"/>
  <c r="N60"/>
  <c r="BE59"/>
  <c r="BD59"/>
  <c r="AZ59"/>
  <c r="AT59"/>
  <c r="AV59" s="1"/>
  <c r="AR59"/>
  <c r="AL59"/>
  <c r="AN59" s="1"/>
  <c r="AJ59"/>
  <c r="AH59"/>
  <c r="AF59"/>
  <c r="AD59"/>
  <c r="Z59"/>
  <c r="Y59"/>
  <c r="X59"/>
  <c r="P59"/>
  <c r="O59"/>
  <c r="N59"/>
  <c r="BE58"/>
  <c r="BD58"/>
  <c r="AZ58"/>
  <c r="AT58"/>
  <c r="AV58" s="1"/>
  <c r="AR58"/>
  <c r="AL58"/>
  <c r="AN58" s="1"/>
  <c r="AJ58"/>
  <c r="AH58"/>
  <c r="AF58"/>
  <c r="AD58"/>
  <c r="Z58"/>
  <c r="Y58"/>
  <c r="X58"/>
  <c r="P58"/>
  <c r="O58"/>
  <c r="N58"/>
  <c r="BE57"/>
  <c r="BD57"/>
  <c r="AZ57"/>
  <c r="AT57"/>
  <c r="AV57" s="1"/>
  <c r="AR57"/>
  <c r="AL57"/>
  <c r="AN57" s="1"/>
  <c r="AJ57"/>
  <c r="AH57"/>
  <c r="AF57"/>
  <c r="AD57"/>
  <c r="Z57"/>
  <c r="Y57"/>
  <c r="X57"/>
  <c r="P57"/>
  <c r="O57"/>
  <c r="N57"/>
  <c r="BE56"/>
  <c r="BD56"/>
  <c r="AZ56"/>
  <c r="AT56"/>
  <c r="AV56" s="1"/>
  <c r="AR56"/>
  <c r="AL56"/>
  <c r="AN56" s="1"/>
  <c r="AJ56"/>
  <c r="AH56"/>
  <c r="AF56"/>
  <c r="AD56"/>
  <c r="Z56"/>
  <c r="Y56"/>
  <c r="X56"/>
  <c r="P56"/>
  <c r="O56"/>
  <c r="N56"/>
  <c r="BE55"/>
  <c r="BD55"/>
  <c r="AZ55"/>
  <c r="AT55"/>
  <c r="AV55" s="1"/>
  <c r="AR55"/>
  <c r="AL55"/>
  <c r="AN55" s="1"/>
  <c r="AJ55"/>
  <c r="AH55"/>
  <c r="AF55"/>
  <c r="AD55"/>
  <c r="Z55"/>
  <c r="Y55"/>
  <c r="X55"/>
  <c r="P55"/>
  <c r="O55"/>
  <c r="N55"/>
  <c r="BE54"/>
  <c r="BD54"/>
  <c r="AZ54"/>
  <c r="AT54"/>
  <c r="AV54" s="1"/>
  <c r="AR54"/>
  <c r="AL54"/>
  <c r="AN54" s="1"/>
  <c r="AJ54"/>
  <c r="AH54"/>
  <c r="AF54"/>
  <c r="AD54"/>
  <c r="Z54"/>
  <c r="Y54"/>
  <c r="X54"/>
  <c r="M54"/>
  <c r="P54" s="1"/>
  <c r="L54"/>
  <c r="O54" s="1"/>
  <c r="K54"/>
  <c r="N54" s="1"/>
  <c r="BE53"/>
  <c r="BD53"/>
  <c r="AZ53"/>
  <c r="AT53"/>
  <c r="AV53" s="1"/>
  <c r="AR53"/>
  <c r="AL53"/>
  <c r="AN53" s="1"/>
  <c r="AJ53"/>
  <c r="AH53"/>
  <c r="AF53"/>
  <c r="AD53"/>
  <c r="Z53"/>
  <c r="Y53"/>
  <c r="X53"/>
  <c r="M53"/>
  <c r="P53" s="1"/>
  <c r="L53"/>
  <c r="O53" s="1"/>
  <c r="K53"/>
  <c r="N53" s="1"/>
  <c r="BE52"/>
  <c r="BD52"/>
  <c r="AZ52"/>
  <c r="AT52"/>
  <c r="AV52" s="1"/>
  <c r="AR52"/>
  <c r="AL52"/>
  <c r="AN52" s="1"/>
  <c r="AJ52"/>
  <c r="AH52"/>
  <c r="AF52"/>
  <c r="AD52"/>
  <c r="Z52"/>
  <c r="Y52"/>
  <c r="X52"/>
  <c r="M52"/>
  <c r="P52" s="1"/>
  <c r="L52"/>
  <c r="O52" s="1"/>
  <c r="K52"/>
  <c r="N52" s="1"/>
  <c r="BE51"/>
  <c r="BD51"/>
  <c r="AZ51"/>
  <c r="AT51"/>
  <c r="AV51" s="1"/>
  <c r="AR51"/>
  <c r="AL51"/>
  <c r="AN51" s="1"/>
  <c r="AJ51"/>
  <c r="AH51"/>
  <c r="AF51"/>
  <c r="AD51"/>
  <c r="Z51"/>
  <c r="Y51"/>
  <c r="X51"/>
  <c r="P51"/>
  <c r="O51"/>
  <c r="N51"/>
  <c r="BE50"/>
  <c r="BD50"/>
  <c r="AZ50"/>
  <c r="AT50"/>
  <c r="AV50" s="1"/>
  <c r="AR50"/>
  <c r="AL50"/>
  <c r="AN50" s="1"/>
  <c r="AJ50"/>
  <c r="AH50"/>
  <c r="AF50"/>
  <c r="AD50"/>
  <c r="Z50"/>
  <c r="Y50"/>
  <c r="X50"/>
  <c r="M50"/>
  <c r="P50" s="1"/>
  <c r="L50"/>
  <c r="O50" s="1"/>
  <c r="K50"/>
  <c r="N50" s="1"/>
  <c r="BE49"/>
  <c r="BD49"/>
  <c r="AZ49"/>
  <c r="AT49"/>
  <c r="AV49" s="1"/>
  <c r="AR49"/>
  <c r="AL49"/>
  <c r="AN49" s="1"/>
  <c r="AJ49"/>
  <c r="AH49"/>
  <c r="AF49"/>
  <c r="AD49"/>
  <c r="Z49"/>
  <c r="Y49"/>
  <c r="X49"/>
  <c r="M49"/>
  <c r="P49" s="1"/>
  <c r="L49"/>
  <c r="O49" s="1"/>
  <c r="K49"/>
  <c r="N49" s="1"/>
  <c r="BE48"/>
  <c r="BD48"/>
  <c r="BC48"/>
  <c r="AZ48"/>
  <c r="BA48" s="1"/>
  <c r="AY48"/>
  <c r="AT48"/>
  <c r="AR48"/>
  <c r="AS48" s="1"/>
  <c r="AQ48"/>
  <c r="AL48"/>
  <c r="AJ48"/>
  <c r="AK48" s="1"/>
  <c r="AH48"/>
  <c r="AI48" s="1"/>
  <c r="AF48"/>
  <c r="AG48" s="1"/>
  <c r="AD48"/>
  <c r="AE48" s="1"/>
  <c r="AC48"/>
  <c r="Z48"/>
  <c r="Y48"/>
  <c r="X48"/>
  <c r="P48"/>
  <c r="O48"/>
  <c r="N48"/>
  <c r="BE47"/>
  <c r="BD47"/>
  <c r="BC47"/>
  <c r="AZ47"/>
  <c r="BA47" s="1"/>
  <c r="AY47"/>
  <c r="AT47"/>
  <c r="AV47" s="1"/>
  <c r="AW47" s="1"/>
  <c r="AR47"/>
  <c r="AS47" s="1"/>
  <c r="AQ47"/>
  <c r="AL47"/>
  <c r="AM47" s="1"/>
  <c r="AJ47"/>
  <c r="AK47" s="1"/>
  <c r="AH47"/>
  <c r="AI47" s="1"/>
  <c r="AF47"/>
  <c r="AG47" s="1"/>
  <c r="AD47"/>
  <c r="AE47" s="1"/>
  <c r="AC47"/>
  <c r="Z47"/>
  <c r="Y47"/>
  <c r="X47"/>
  <c r="P47"/>
  <c r="O47"/>
  <c r="N47"/>
  <c r="BE46"/>
  <c r="BD46"/>
  <c r="BC46"/>
  <c r="AZ46"/>
  <c r="BA46" s="1"/>
  <c r="AY46"/>
  <c r="AT46"/>
  <c r="AU46" s="1"/>
  <c r="AR46"/>
  <c r="AS46" s="1"/>
  <c r="AQ46"/>
  <c r="AL46"/>
  <c r="AJ46"/>
  <c r="AK46" s="1"/>
  <c r="AH46"/>
  <c r="AI46" s="1"/>
  <c r="AF46"/>
  <c r="AG46" s="1"/>
  <c r="AD46"/>
  <c r="AE46" s="1"/>
  <c r="AC46"/>
  <c r="Z46"/>
  <c r="Y46"/>
  <c r="X46"/>
  <c r="P46"/>
  <c r="O46"/>
  <c r="N46"/>
  <c r="BE45"/>
  <c r="BD45"/>
  <c r="BC45"/>
  <c r="AZ45"/>
  <c r="BA45" s="1"/>
  <c r="AY45"/>
  <c r="AT45"/>
  <c r="AV45" s="1"/>
  <c r="AW45" s="1"/>
  <c r="AR45"/>
  <c r="AS45" s="1"/>
  <c r="AQ45"/>
  <c r="AL45"/>
  <c r="AM45" s="1"/>
  <c r="AJ45"/>
  <c r="AK45" s="1"/>
  <c r="AH45"/>
  <c r="AI45" s="1"/>
  <c r="AF45"/>
  <c r="AG45" s="1"/>
  <c r="AD45"/>
  <c r="AE45" s="1"/>
  <c r="AC45"/>
  <c r="Z45"/>
  <c r="Y45"/>
  <c r="X45"/>
  <c r="P45"/>
  <c r="O45"/>
  <c r="N45"/>
  <c r="BE44"/>
  <c r="BD44"/>
  <c r="BC44"/>
  <c r="AZ44"/>
  <c r="BA44" s="1"/>
  <c r="AY44"/>
  <c r="AT44"/>
  <c r="AV44" s="1"/>
  <c r="AW44" s="1"/>
  <c r="AR44"/>
  <c r="AS44" s="1"/>
  <c r="AQ44"/>
  <c r="AL44"/>
  <c r="AJ44"/>
  <c r="AK44" s="1"/>
  <c r="AH44"/>
  <c r="AI44" s="1"/>
  <c r="AF44"/>
  <c r="AG44" s="1"/>
  <c r="AD44"/>
  <c r="AE44" s="1"/>
  <c r="AC44"/>
  <c r="Z44"/>
  <c r="Y44"/>
  <c r="X44"/>
  <c r="P44"/>
  <c r="O44"/>
  <c r="N44"/>
  <c r="BE43"/>
  <c r="BD43"/>
  <c r="AZ43"/>
  <c r="AT43"/>
  <c r="AV43" s="1"/>
  <c r="AR43"/>
  <c r="AL43"/>
  <c r="AN43" s="1"/>
  <c r="AJ43"/>
  <c r="AH43"/>
  <c r="AF43"/>
  <c r="AD43"/>
  <c r="Z43"/>
  <c r="Y43"/>
  <c r="X43"/>
  <c r="M43"/>
  <c r="P43" s="1"/>
  <c r="L43"/>
  <c r="O43" s="1"/>
  <c r="K43"/>
  <c r="N43" s="1"/>
  <c r="BE42"/>
  <c r="BD42"/>
  <c r="AZ42"/>
  <c r="AT42"/>
  <c r="AV42" s="1"/>
  <c r="AR42"/>
  <c r="AL42"/>
  <c r="AN42" s="1"/>
  <c r="AJ42"/>
  <c r="AH42"/>
  <c r="AF42"/>
  <c r="AD42"/>
  <c r="Z42"/>
  <c r="Y42"/>
  <c r="X42"/>
  <c r="M42"/>
  <c r="P42" s="1"/>
  <c r="L42"/>
  <c r="O42" s="1"/>
  <c r="K42"/>
  <c r="N42" s="1"/>
  <c r="BE41"/>
  <c r="BD41"/>
  <c r="AZ41"/>
  <c r="AT41"/>
  <c r="AV41" s="1"/>
  <c r="AR41"/>
  <c r="AL41"/>
  <c r="AN41" s="1"/>
  <c r="AJ41"/>
  <c r="AH41"/>
  <c r="AF41"/>
  <c r="AD41"/>
  <c r="Z41"/>
  <c r="Y41"/>
  <c r="X41"/>
  <c r="M41"/>
  <c r="P41" s="1"/>
  <c r="L41"/>
  <c r="O41" s="1"/>
  <c r="K41"/>
  <c r="N41" s="1"/>
  <c r="BE40"/>
  <c r="BD40"/>
  <c r="AZ40"/>
  <c r="AT40"/>
  <c r="AV40" s="1"/>
  <c r="AR40"/>
  <c r="AL40"/>
  <c r="AN40" s="1"/>
  <c r="AJ40"/>
  <c r="AH40"/>
  <c r="AF40"/>
  <c r="AD40"/>
  <c r="Z40"/>
  <c r="Y40"/>
  <c r="X40"/>
  <c r="M40"/>
  <c r="P40" s="1"/>
  <c r="L40"/>
  <c r="O40" s="1"/>
  <c r="K40"/>
  <c r="N40" s="1"/>
  <c r="BE39"/>
  <c r="BD39"/>
  <c r="BC39"/>
  <c r="AZ39"/>
  <c r="BA39" s="1"/>
  <c r="AY39"/>
  <c r="AT39"/>
  <c r="AV39" s="1"/>
  <c r="AW39" s="1"/>
  <c r="AR39"/>
  <c r="AS39" s="1"/>
  <c r="AQ39"/>
  <c r="AL39"/>
  <c r="AM39" s="1"/>
  <c r="AJ39"/>
  <c r="AK39" s="1"/>
  <c r="AH39"/>
  <c r="AI39" s="1"/>
  <c r="AF39"/>
  <c r="AG39" s="1"/>
  <c r="AD39"/>
  <c r="AE39" s="1"/>
  <c r="AC39"/>
  <c r="Z39"/>
  <c r="Y39"/>
  <c r="X39"/>
  <c r="P39"/>
  <c r="O39"/>
  <c r="N39"/>
  <c r="BE38"/>
  <c r="BD38"/>
  <c r="BC38"/>
  <c r="AZ38"/>
  <c r="BA38" s="1"/>
  <c r="AY38"/>
  <c r="AT38"/>
  <c r="AU38" s="1"/>
  <c r="AR38"/>
  <c r="AS38" s="1"/>
  <c r="AQ38"/>
  <c r="AL38"/>
  <c r="AJ38"/>
  <c r="AK38" s="1"/>
  <c r="AH38"/>
  <c r="AI38" s="1"/>
  <c r="AF38"/>
  <c r="AG38" s="1"/>
  <c r="AD38"/>
  <c r="AE38" s="1"/>
  <c r="AC38"/>
  <c r="Z38"/>
  <c r="Y38"/>
  <c r="X38"/>
  <c r="P38"/>
  <c r="O38"/>
  <c r="N38"/>
  <c r="BE37"/>
  <c r="BD37"/>
  <c r="BC37"/>
  <c r="AZ37"/>
  <c r="BA37" s="1"/>
  <c r="AY37"/>
  <c r="AT37"/>
  <c r="AV37" s="1"/>
  <c r="AW37" s="1"/>
  <c r="AR37"/>
  <c r="AS37" s="1"/>
  <c r="AQ37"/>
  <c r="AL37"/>
  <c r="AM37" s="1"/>
  <c r="AJ37"/>
  <c r="AK37" s="1"/>
  <c r="AH37"/>
  <c r="AI37" s="1"/>
  <c r="AF37"/>
  <c r="AG37" s="1"/>
  <c r="AD37"/>
  <c r="AE37" s="1"/>
  <c r="AC37"/>
  <c r="Z37"/>
  <c r="Y37"/>
  <c r="X37"/>
  <c r="P37"/>
  <c r="O37"/>
  <c r="N37"/>
  <c r="BE36"/>
  <c r="BD36"/>
  <c r="BC36"/>
  <c r="AZ36"/>
  <c r="BA36" s="1"/>
  <c r="AY36"/>
  <c r="AT36"/>
  <c r="AV36" s="1"/>
  <c r="AW36" s="1"/>
  <c r="AR36"/>
  <c r="AS36" s="1"/>
  <c r="AQ36"/>
  <c r="AL36"/>
  <c r="AJ36"/>
  <c r="AK36" s="1"/>
  <c r="AH36"/>
  <c r="AI36" s="1"/>
  <c r="AF36"/>
  <c r="AG36" s="1"/>
  <c r="AD36"/>
  <c r="AE36" s="1"/>
  <c r="AC36"/>
  <c r="Z36"/>
  <c r="Y36"/>
  <c r="X36"/>
  <c r="P36"/>
  <c r="O36"/>
  <c r="N36"/>
  <c r="BE35"/>
  <c r="BD35"/>
  <c r="BC35"/>
  <c r="AZ35"/>
  <c r="BA35" s="1"/>
  <c r="AY35"/>
  <c r="AT35"/>
  <c r="AV35" s="1"/>
  <c r="AW35" s="1"/>
  <c r="AR35"/>
  <c r="AS35" s="1"/>
  <c r="AQ35"/>
  <c r="AL35"/>
  <c r="AM35" s="1"/>
  <c r="AJ35"/>
  <c r="AK35" s="1"/>
  <c r="AH35"/>
  <c r="AI35" s="1"/>
  <c r="AF35"/>
  <c r="AG35" s="1"/>
  <c r="AD35"/>
  <c r="AE35" s="1"/>
  <c r="AC35"/>
  <c r="Z35"/>
  <c r="Y35"/>
  <c r="X35"/>
  <c r="P35"/>
  <c r="O35"/>
  <c r="N35"/>
  <c r="BE34"/>
  <c r="BD34"/>
  <c r="BC34"/>
  <c r="AZ34"/>
  <c r="BA34" s="1"/>
  <c r="AY34"/>
  <c r="AT34"/>
  <c r="AV34" s="1"/>
  <c r="AW34" s="1"/>
  <c r="AR34"/>
  <c r="AS34" s="1"/>
  <c r="AQ34"/>
  <c r="AL34"/>
  <c r="AJ34"/>
  <c r="AK34" s="1"/>
  <c r="AH34"/>
  <c r="AI34" s="1"/>
  <c r="AF34"/>
  <c r="AG34" s="1"/>
  <c r="AD34"/>
  <c r="AE34" s="1"/>
  <c r="AC34"/>
  <c r="Z34"/>
  <c r="Y34"/>
  <c r="X34"/>
  <c r="P34"/>
  <c r="O34"/>
  <c r="N34"/>
  <c r="BE33"/>
  <c r="BD33"/>
  <c r="BC33"/>
  <c r="AZ33"/>
  <c r="BA33" s="1"/>
  <c r="AY33"/>
  <c r="AT33"/>
  <c r="AV33" s="1"/>
  <c r="AW33" s="1"/>
  <c r="AR33"/>
  <c r="AS33" s="1"/>
  <c r="AQ33"/>
  <c r="AL33"/>
  <c r="AM33" s="1"/>
  <c r="AJ33"/>
  <c r="AK33" s="1"/>
  <c r="AH33"/>
  <c r="AI33" s="1"/>
  <c r="AF33"/>
  <c r="AG33" s="1"/>
  <c r="AD33"/>
  <c r="AE33" s="1"/>
  <c r="AC33"/>
  <c r="Z33"/>
  <c r="Y33"/>
  <c r="X33"/>
  <c r="M33"/>
  <c r="P33" s="1"/>
  <c r="L33"/>
  <c r="O33" s="1"/>
  <c r="K33"/>
  <c r="N33" s="1"/>
  <c r="BE32"/>
  <c r="BD32"/>
  <c r="BC32"/>
  <c r="AZ32"/>
  <c r="BA32" s="1"/>
  <c r="AY32"/>
  <c r="AT32"/>
  <c r="AR32"/>
  <c r="AS32" s="1"/>
  <c r="AQ32"/>
  <c r="AL32"/>
  <c r="AN32" s="1"/>
  <c r="AO32" s="1"/>
  <c r="AJ32"/>
  <c r="AK32" s="1"/>
  <c r="AH32"/>
  <c r="AI32" s="1"/>
  <c r="AF32"/>
  <c r="AG32" s="1"/>
  <c r="AD32"/>
  <c r="AE32" s="1"/>
  <c r="AC32"/>
  <c r="Z32"/>
  <c r="Y32"/>
  <c r="X32"/>
  <c r="P32"/>
  <c r="O32"/>
  <c r="N32"/>
  <c r="BE31"/>
  <c r="BD31"/>
  <c r="BC31"/>
  <c r="AZ31"/>
  <c r="BA31" s="1"/>
  <c r="AY31"/>
  <c r="AT31"/>
  <c r="AU31" s="1"/>
  <c r="AR31"/>
  <c r="AS31" s="1"/>
  <c r="AQ31"/>
  <c r="AL31"/>
  <c r="AN31" s="1"/>
  <c r="AO31" s="1"/>
  <c r="AJ31"/>
  <c r="AK31" s="1"/>
  <c r="AH31"/>
  <c r="AI31" s="1"/>
  <c r="AF31"/>
  <c r="AG31" s="1"/>
  <c r="AD31"/>
  <c r="AE31" s="1"/>
  <c r="AC31"/>
  <c r="Z31"/>
  <c r="Y31"/>
  <c r="X31"/>
  <c r="P31"/>
  <c r="O31"/>
  <c r="N31"/>
  <c r="BE30"/>
  <c r="BD30"/>
  <c r="BC30"/>
  <c r="AZ30"/>
  <c r="BA30" s="1"/>
  <c r="AY30"/>
  <c r="AT30"/>
  <c r="AV30" s="1"/>
  <c r="AW30" s="1"/>
  <c r="AR30"/>
  <c r="AS30" s="1"/>
  <c r="AQ30"/>
  <c r="AL30"/>
  <c r="AJ30"/>
  <c r="AK30" s="1"/>
  <c r="AH30"/>
  <c r="AI30" s="1"/>
  <c r="AF30"/>
  <c r="AG30" s="1"/>
  <c r="AD30"/>
  <c r="AE30" s="1"/>
  <c r="AC30"/>
  <c r="Z30"/>
  <c r="Y30"/>
  <c r="X30"/>
  <c r="P30"/>
  <c r="O30"/>
  <c r="N30"/>
  <c r="BE29"/>
  <c r="BD29"/>
  <c r="BC29"/>
  <c r="AZ29"/>
  <c r="BA29" s="1"/>
  <c r="AY29"/>
  <c r="AT29"/>
  <c r="AU29" s="1"/>
  <c r="AR29"/>
  <c r="AS29" s="1"/>
  <c r="AQ29"/>
  <c r="AL29"/>
  <c r="AN29" s="1"/>
  <c r="AO29" s="1"/>
  <c r="AJ29"/>
  <c r="AK29" s="1"/>
  <c r="AH29"/>
  <c r="AI29" s="1"/>
  <c r="AF29"/>
  <c r="AG29" s="1"/>
  <c r="AD29"/>
  <c r="AE29" s="1"/>
  <c r="AC29"/>
  <c r="Z29"/>
  <c r="Y29"/>
  <c r="X29"/>
  <c r="P29"/>
  <c r="O29"/>
  <c r="N29"/>
  <c r="BE28"/>
  <c r="BD28"/>
  <c r="BC28"/>
  <c r="AZ28"/>
  <c r="BA28" s="1"/>
  <c r="AY28"/>
  <c r="AT28"/>
  <c r="AU28" s="1"/>
  <c r="AR28"/>
  <c r="AS28" s="1"/>
  <c r="AQ28"/>
  <c r="AL28"/>
  <c r="AN28" s="1"/>
  <c r="AO28" s="1"/>
  <c r="AJ28"/>
  <c r="AK28" s="1"/>
  <c r="AH28"/>
  <c r="AI28" s="1"/>
  <c r="AF28"/>
  <c r="AG28" s="1"/>
  <c r="AD28"/>
  <c r="AE28" s="1"/>
  <c r="AC28"/>
  <c r="Z28"/>
  <c r="Y28"/>
  <c r="X28"/>
  <c r="N28"/>
  <c r="M28"/>
  <c r="P28" s="1"/>
  <c r="L28"/>
  <c r="O28" s="1"/>
  <c r="BE27"/>
  <c r="BD27"/>
  <c r="BC27"/>
  <c r="AZ27"/>
  <c r="BA27" s="1"/>
  <c r="AY27"/>
  <c r="AT27"/>
  <c r="AV27" s="1"/>
  <c r="AW27" s="1"/>
  <c r="AR27"/>
  <c r="AS27" s="1"/>
  <c r="AQ27"/>
  <c r="AL27"/>
  <c r="AN27" s="1"/>
  <c r="AO27" s="1"/>
  <c r="AJ27"/>
  <c r="AK27" s="1"/>
  <c r="AH27"/>
  <c r="AI27" s="1"/>
  <c r="AF27"/>
  <c r="AG27" s="1"/>
  <c r="AD27"/>
  <c r="AE27" s="1"/>
  <c r="AC27"/>
  <c r="Z27"/>
  <c r="Y27"/>
  <c r="X27"/>
  <c r="P27"/>
  <c r="O27"/>
  <c r="N27"/>
  <c r="BE26"/>
  <c r="BD26"/>
  <c r="BC26"/>
  <c r="AZ26"/>
  <c r="BA26" s="1"/>
  <c r="AY26"/>
  <c r="AT26"/>
  <c r="AU26" s="1"/>
  <c r="AR26"/>
  <c r="AS26" s="1"/>
  <c r="AQ26"/>
  <c r="AL26"/>
  <c r="AN26" s="1"/>
  <c r="AO26" s="1"/>
  <c r="AJ26"/>
  <c r="AK26" s="1"/>
  <c r="AH26"/>
  <c r="AI26" s="1"/>
  <c r="AF26"/>
  <c r="AG26" s="1"/>
  <c r="AD26"/>
  <c r="AE26" s="1"/>
  <c r="AC26"/>
  <c r="Z26"/>
  <c r="Y26"/>
  <c r="X26"/>
  <c r="P26"/>
  <c r="O26"/>
  <c r="N26"/>
  <c r="BE25"/>
  <c r="BD25"/>
  <c r="BC25"/>
  <c r="AZ25"/>
  <c r="BA25" s="1"/>
  <c r="AY25"/>
  <c r="AT25"/>
  <c r="AV25" s="1"/>
  <c r="AW25" s="1"/>
  <c r="AR25"/>
  <c r="AS25" s="1"/>
  <c r="AQ25"/>
  <c r="AL25"/>
  <c r="AN25" s="1"/>
  <c r="AO25" s="1"/>
  <c r="AJ25"/>
  <c r="AK25" s="1"/>
  <c r="AH25"/>
  <c r="AI25" s="1"/>
  <c r="AF25"/>
  <c r="AG25" s="1"/>
  <c r="AD25"/>
  <c r="AE25" s="1"/>
  <c r="AC25"/>
  <c r="Z25"/>
  <c r="Y25"/>
  <c r="X25"/>
  <c r="P25"/>
  <c r="O25"/>
  <c r="N25"/>
  <c r="BE24"/>
  <c r="BD24"/>
  <c r="BC24"/>
  <c r="AZ24"/>
  <c r="BA24" s="1"/>
  <c r="AY24"/>
  <c r="AT24"/>
  <c r="AU24" s="1"/>
  <c r="AR24"/>
  <c r="AS24" s="1"/>
  <c r="AQ24"/>
  <c r="AL24"/>
  <c r="AN24" s="1"/>
  <c r="AO24" s="1"/>
  <c r="AJ24"/>
  <c r="AK24" s="1"/>
  <c r="AH24"/>
  <c r="AI24" s="1"/>
  <c r="AF24"/>
  <c r="AG24" s="1"/>
  <c r="AD24"/>
  <c r="AE24" s="1"/>
  <c r="AC24"/>
  <c r="Z24"/>
  <c r="Y24"/>
  <c r="X24"/>
  <c r="P24"/>
  <c r="O24"/>
  <c r="N24"/>
  <c r="BE23"/>
  <c r="BD23"/>
  <c r="BC23"/>
  <c r="AZ23"/>
  <c r="BA23" s="1"/>
  <c r="AY23"/>
  <c r="AT23"/>
  <c r="AV23" s="1"/>
  <c r="AW23" s="1"/>
  <c r="AR23"/>
  <c r="AS23" s="1"/>
  <c r="AQ23"/>
  <c r="AL23"/>
  <c r="AN23" s="1"/>
  <c r="AO23" s="1"/>
  <c r="AJ23"/>
  <c r="AK23" s="1"/>
  <c r="AH23"/>
  <c r="AI23" s="1"/>
  <c r="AF23"/>
  <c r="AG23" s="1"/>
  <c r="AD23"/>
  <c r="AE23" s="1"/>
  <c r="AC23"/>
  <c r="Z23"/>
  <c r="Y23"/>
  <c r="X23"/>
  <c r="P23"/>
  <c r="O23"/>
  <c r="N23"/>
  <c r="BE22"/>
  <c r="BD22"/>
  <c r="BC22"/>
  <c r="AZ22"/>
  <c r="BA22" s="1"/>
  <c r="AY22"/>
  <c r="AT22"/>
  <c r="AU22" s="1"/>
  <c r="AR22"/>
  <c r="AS22" s="1"/>
  <c r="AQ22"/>
  <c r="AL22"/>
  <c r="AM22" s="1"/>
  <c r="AJ22"/>
  <c r="AK22" s="1"/>
  <c r="AH22"/>
  <c r="AI22" s="1"/>
  <c r="AF22"/>
  <c r="AG22" s="1"/>
  <c r="AD22"/>
  <c r="AE22" s="1"/>
  <c r="AC22"/>
  <c r="Z22"/>
  <c r="Y22"/>
  <c r="X22"/>
  <c r="P22"/>
  <c r="O22"/>
  <c r="N22"/>
  <c r="BE21"/>
  <c r="BD21"/>
  <c r="BC21"/>
  <c r="AZ21"/>
  <c r="BA21" s="1"/>
  <c r="AY21"/>
  <c r="AT21"/>
  <c r="AV21" s="1"/>
  <c r="AW21" s="1"/>
  <c r="AR21"/>
  <c r="AS21" s="1"/>
  <c r="AQ21"/>
  <c r="AL21"/>
  <c r="AN21" s="1"/>
  <c r="AO21" s="1"/>
  <c r="AJ21"/>
  <c r="AK21" s="1"/>
  <c r="AH21"/>
  <c r="AI21" s="1"/>
  <c r="AF21"/>
  <c r="AG21" s="1"/>
  <c r="AD21"/>
  <c r="AE21" s="1"/>
  <c r="AC21"/>
  <c r="Z21"/>
  <c r="Y21"/>
  <c r="X21"/>
  <c r="P21"/>
  <c r="O21"/>
  <c r="N21"/>
  <c r="BE20"/>
  <c r="BD20"/>
  <c r="BC20"/>
  <c r="AZ20"/>
  <c r="BA20" s="1"/>
  <c r="AY20"/>
  <c r="AT20"/>
  <c r="AU20" s="1"/>
  <c r="AR20"/>
  <c r="AS20" s="1"/>
  <c r="AQ20"/>
  <c r="AL20"/>
  <c r="AN20" s="1"/>
  <c r="AO20" s="1"/>
  <c r="AJ20"/>
  <c r="AK20" s="1"/>
  <c r="AH20"/>
  <c r="AI20" s="1"/>
  <c r="AF20"/>
  <c r="AG20" s="1"/>
  <c r="AD20"/>
  <c r="AE20" s="1"/>
  <c r="AC20"/>
  <c r="Z20"/>
  <c r="Y20"/>
  <c r="X20"/>
  <c r="P20"/>
  <c r="O20"/>
  <c r="N20"/>
  <c r="BE19"/>
  <c r="BD19"/>
  <c r="BC19"/>
  <c r="AZ19"/>
  <c r="BA19" s="1"/>
  <c r="AY19"/>
  <c r="AT19"/>
  <c r="AV19" s="1"/>
  <c r="AW19" s="1"/>
  <c r="AR19"/>
  <c r="AS19" s="1"/>
  <c r="AQ19"/>
  <c r="AL19"/>
  <c r="AN19" s="1"/>
  <c r="AO19" s="1"/>
  <c r="AJ19"/>
  <c r="AK19" s="1"/>
  <c r="AH19"/>
  <c r="AI19" s="1"/>
  <c r="AF19"/>
  <c r="AG19" s="1"/>
  <c r="AD19"/>
  <c r="AE19" s="1"/>
  <c r="AC19"/>
  <c r="Z19"/>
  <c r="Y19"/>
  <c r="X19"/>
  <c r="P19"/>
  <c r="O19"/>
  <c r="N19"/>
  <c r="BE18"/>
  <c r="BD18"/>
  <c r="BC18"/>
  <c r="AZ18"/>
  <c r="BA18" s="1"/>
  <c r="AY18"/>
  <c r="AT18"/>
  <c r="AU18" s="1"/>
  <c r="AR18"/>
  <c r="AS18" s="1"/>
  <c r="AQ18"/>
  <c r="AL18"/>
  <c r="AN18" s="1"/>
  <c r="AO18" s="1"/>
  <c r="AJ18"/>
  <c r="AK18" s="1"/>
  <c r="AH18"/>
  <c r="AI18" s="1"/>
  <c r="AF18"/>
  <c r="AG18" s="1"/>
  <c r="AD18"/>
  <c r="AE18" s="1"/>
  <c r="AC18"/>
  <c r="Z18"/>
  <c r="Y18"/>
  <c r="X18"/>
  <c r="P18"/>
  <c r="O18"/>
  <c r="N18"/>
  <c r="BE17"/>
  <c r="BD17"/>
  <c r="BC17"/>
  <c r="AZ17"/>
  <c r="BA17" s="1"/>
  <c r="AY17"/>
  <c r="AT17"/>
  <c r="AV17" s="1"/>
  <c r="AW17" s="1"/>
  <c r="AR17"/>
  <c r="AS17" s="1"/>
  <c r="AQ17"/>
  <c r="AL17"/>
  <c r="AN17" s="1"/>
  <c r="AO17" s="1"/>
  <c r="AJ17"/>
  <c r="AK17" s="1"/>
  <c r="AH17"/>
  <c r="AI17" s="1"/>
  <c r="AF17"/>
  <c r="AG17" s="1"/>
  <c r="AD17"/>
  <c r="AE17" s="1"/>
  <c r="AC17"/>
  <c r="Z17"/>
  <c r="Y17"/>
  <c r="X17"/>
  <c r="P17"/>
  <c r="O17"/>
  <c r="N17"/>
  <c r="BE16"/>
  <c r="BD16"/>
  <c r="BC16"/>
  <c r="AZ16"/>
  <c r="BA16" s="1"/>
  <c r="AY16"/>
  <c r="AT16"/>
  <c r="AV16" s="1"/>
  <c r="AW16" s="1"/>
  <c r="AR16"/>
  <c r="AS16" s="1"/>
  <c r="AQ16"/>
  <c r="AL16"/>
  <c r="AN16" s="1"/>
  <c r="AO16" s="1"/>
  <c r="AJ16"/>
  <c r="AK16" s="1"/>
  <c r="AH16"/>
  <c r="AI16" s="1"/>
  <c r="AF16"/>
  <c r="AG16" s="1"/>
  <c r="AD16"/>
  <c r="AE16" s="1"/>
  <c r="AC16"/>
  <c r="Z16"/>
  <c r="Y16"/>
  <c r="X16"/>
  <c r="P16"/>
  <c r="O16"/>
  <c r="N16"/>
  <c r="BE15"/>
  <c r="BD15"/>
  <c r="BC15"/>
  <c r="AZ15"/>
  <c r="BA15" s="1"/>
  <c r="AY15"/>
  <c r="AT15"/>
  <c r="AV15" s="1"/>
  <c r="AW15" s="1"/>
  <c r="AR15"/>
  <c r="AS15" s="1"/>
  <c r="AQ15"/>
  <c r="AL15"/>
  <c r="AN15" s="1"/>
  <c r="AO15" s="1"/>
  <c r="AJ15"/>
  <c r="AK15" s="1"/>
  <c r="AH15"/>
  <c r="AI15" s="1"/>
  <c r="AF15"/>
  <c r="AG15" s="1"/>
  <c r="AD15"/>
  <c r="AE15" s="1"/>
  <c r="AC15"/>
  <c r="Z15"/>
  <c r="Y15"/>
  <c r="X15"/>
  <c r="P15"/>
  <c r="O15"/>
  <c r="N15"/>
  <c r="BE14"/>
  <c r="BD14"/>
  <c r="BC14"/>
  <c r="AZ14"/>
  <c r="BA14" s="1"/>
  <c r="AY14"/>
  <c r="AT14"/>
  <c r="AV14" s="1"/>
  <c r="AW14" s="1"/>
  <c r="AR14"/>
  <c r="AS14" s="1"/>
  <c r="AQ14"/>
  <c r="AL14"/>
  <c r="AN14" s="1"/>
  <c r="AO14" s="1"/>
  <c r="AJ14"/>
  <c r="AK14" s="1"/>
  <c r="AH14"/>
  <c r="AI14" s="1"/>
  <c r="AF14"/>
  <c r="AG14" s="1"/>
  <c r="AD14"/>
  <c r="AE14" s="1"/>
  <c r="AC14"/>
  <c r="Z14"/>
  <c r="Y14"/>
  <c r="X14"/>
  <c r="P14"/>
  <c r="O14"/>
  <c r="N14"/>
  <c r="BE13"/>
  <c r="BD13"/>
  <c r="BC13"/>
  <c r="AZ13"/>
  <c r="BA13" s="1"/>
  <c r="AY13"/>
  <c r="AT13"/>
  <c r="AV13" s="1"/>
  <c r="AW13" s="1"/>
  <c r="AR13"/>
  <c r="AS13" s="1"/>
  <c r="AQ13"/>
  <c r="AL13"/>
  <c r="AN13" s="1"/>
  <c r="AO13" s="1"/>
  <c r="AJ13"/>
  <c r="AK13" s="1"/>
  <c r="AH13"/>
  <c r="AI13" s="1"/>
  <c r="AF13"/>
  <c r="AG13" s="1"/>
  <c r="AD13"/>
  <c r="AE13" s="1"/>
  <c r="AC13"/>
  <c r="Z13"/>
  <c r="Y13"/>
  <c r="X13"/>
  <c r="P13"/>
  <c r="O13"/>
  <c r="N13"/>
  <c r="BE12"/>
  <c r="BD12"/>
  <c r="BC12"/>
  <c r="AZ12"/>
  <c r="BA12" s="1"/>
  <c r="AY12"/>
  <c r="AT12"/>
  <c r="AV12" s="1"/>
  <c r="AW12" s="1"/>
  <c r="AR12"/>
  <c r="AS12" s="1"/>
  <c r="AQ12"/>
  <c r="AL12"/>
  <c r="AN12" s="1"/>
  <c r="AO12" s="1"/>
  <c r="AJ12"/>
  <c r="AK12" s="1"/>
  <c r="AH12"/>
  <c r="AI12" s="1"/>
  <c r="AF12"/>
  <c r="AG12" s="1"/>
  <c r="AD12"/>
  <c r="AE12" s="1"/>
  <c r="AC12"/>
  <c r="Z12"/>
  <c r="Y12"/>
  <c r="X12"/>
  <c r="P12"/>
  <c r="O12"/>
  <c r="N12"/>
  <c r="BE11"/>
  <c r="BD11"/>
  <c r="BC11"/>
  <c r="AZ11"/>
  <c r="BA11" s="1"/>
  <c r="AY11"/>
  <c r="AT11"/>
  <c r="AV11" s="1"/>
  <c r="AW11" s="1"/>
  <c r="AR11"/>
  <c r="AS11" s="1"/>
  <c r="AQ11"/>
  <c r="AL11"/>
  <c r="AN11" s="1"/>
  <c r="AO11" s="1"/>
  <c r="AJ11"/>
  <c r="AK11" s="1"/>
  <c r="AH11"/>
  <c r="AI11" s="1"/>
  <c r="AF11"/>
  <c r="AG11" s="1"/>
  <c r="AD11"/>
  <c r="AE11" s="1"/>
  <c r="AC11"/>
  <c r="Z11"/>
  <c r="Y11"/>
  <c r="X11"/>
  <c r="P11"/>
  <c r="O11"/>
  <c r="N11"/>
  <c r="BE10"/>
  <c r="BD10"/>
  <c r="BC10"/>
  <c r="AZ10"/>
  <c r="BA10" s="1"/>
  <c r="AY10"/>
  <c r="AT10"/>
  <c r="AV10" s="1"/>
  <c r="AW10" s="1"/>
  <c r="AR10"/>
  <c r="AS10" s="1"/>
  <c r="AQ10"/>
  <c r="AL10"/>
  <c r="AN10" s="1"/>
  <c r="AO10" s="1"/>
  <c r="AJ10"/>
  <c r="AK10" s="1"/>
  <c r="AH10"/>
  <c r="AI10" s="1"/>
  <c r="AF10"/>
  <c r="AG10" s="1"/>
  <c r="AD10"/>
  <c r="AE10" s="1"/>
  <c r="AC10"/>
  <c r="Z10"/>
  <c r="Y10"/>
  <c r="X10"/>
  <c r="P10"/>
  <c r="O10"/>
  <c r="N10"/>
  <c r="BE9"/>
  <c r="BD9"/>
  <c r="BC9"/>
  <c r="AZ9"/>
  <c r="BA9" s="1"/>
  <c r="AY9"/>
  <c r="AT9"/>
  <c r="AV9" s="1"/>
  <c r="AW9" s="1"/>
  <c r="AR9"/>
  <c r="AS9" s="1"/>
  <c r="AQ9"/>
  <c r="AL9"/>
  <c r="AN9" s="1"/>
  <c r="AO9" s="1"/>
  <c r="AJ9"/>
  <c r="AK9" s="1"/>
  <c r="AH9"/>
  <c r="AI9" s="1"/>
  <c r="AF9"/>
  <c r="AG9" s="1"/>
  <c r="AD9"/>
  <c r="AE9" s="1"/>
  <c r="AC9"/>
  <c r="Z9"/>
  <c r="Y9"/>
  <c r="X9"/>
  <c r="P9"/>
  <c r="O9"/>
  <c r="N9"/>
  <c r="BE8"/>
  <c r="BD8"/>
  <c r="BC8"/>
  <c r="AZ8"/>
  <c r="BA8" s="1"/>
  <c r="AY8"/>
  <c r="AT8"/>
  <c r="AU8" s="1"/>
  <c r="AR8"/>
  <c r="AS8" s="1"/>
  <c r="AQ8"/>
  <c r="AL8"/>
  <c r="AN8" s="1"/>
  <c r="AO8" s="1"/>
  <c r="AJ8"/>
  <c r="AK8" s="1"/>
  <c r="AH8"/>
  <c r="AI8" s="1"/>
  <c r="AF8"/>
  <c r="AG8" s="1"/>
  <c r="AD8"/>
  <c r="AE8" s="1"/>
  <c r="AC8"/>
  <c r="Z8"/>
  <c r="Y8"/>
  <c r="X8"/>
  <c r="P8"/>
  <c r="O8"/>
  <c r="N8"/>
  <c r="BE7"/>
  <c r="BD7"/>
  <c r="BC7"/>
  <c r="AZ7"/>
  <c r="BA7" s="1"/>
  <c r="AY7"/>
  <c r="AT7"/>
  <c r="AV7" s="1"/>
  <c r="AW7" s="1"/>
  <c r="AR7"/>
  <c r="AS7" s="1"/>
  <c r="AQ7"/>
  <c r="AL7"/>
  <c r="AN7" s="1"/>
  <c r="AO7" s="1"/>
  <c r="AJ7"/>
  <c r="AK7" s="1"/>
  <c r="AH7"/>
  <c r="AI7" s="1"/>
  <c r="AF7"/>
  <c r="AG7" s="1"/>
  <c r="AD7"/>
  <c r="AE7" s="1"/>
  <c r="AC7"/>
  <c r="Z7"/>
  <c r="Y7"/>
  <c r="X7"/>
  <c r="P7"/>
  <c r="O7"/>
  <c r="N7"/>
  <c r="BE6"/>
  <c r="BD6"/>
  <c r="BC6"/>
  <c r="AZ6"/>
  <c r="BA6" s="1"/>
  <c r="AY6"/>
  <c r="AT6"/>
  <c r="AV6" s="1"/>
  <c r="AW6" s="1"/>
  <c r="AR6"/>
  <c r="AS6" s="1"/>
  <c r="AQ6"/>
  <c r="AL6"/>
  <c r="AM6" s="1"/>
  <c r="AJ6"/>
  <c r="AK6" s="1"/>
  <c r="AH6"/>
  <c r="AI6" s="1"/>
  <c r="AF6"/>
  <c r="AG6" s="1"/>
  <c r="AD6"/>
  <c r="AE6" s="1"/>
  <c r="AC6"/>
  <c r="Z6"/>
  <c r="Y6"/>
  <c r="X6"/>
  <c r="P6"/>
  <c r="O6"/>
  <c r="N6"/>
  <c r="AU64" i="6" l="1"/>
  <c r="AA126"/>
  <c r="AN107" i="5"/>
  <c r="AO107" s="1"/>
  <c r="AQ112" i="6"/>
  <c r="AA53"/>
  <c r="Q53" s="1"/>
  <c r="AN31"/>
  <c r="AO31" s="1"/>
  <c r="AA110"/>
  <c r="AV108" i="5"/>
  <c r="AW108" s="1"/>
  <c r="AU44"/>
  <c r="AM97"/>
  <c r="AA132"/>
  <c r="AM99" i="6"/>
  <c r="AA28" i="5"/>
  <c r="AR96" i="6"/>
  <c r="AS96" s="1"/>
  <c r="AA35" i="5"/>
  <c r="AA111"/>
  <c r="AA122"/>
  <c r="AA126"/>
  <c r="AA141"/>
  <c r="AA149"/>
  <c r="AM97" i="6"/>
  <c r="AV20" i="5"/>
  <c r="AW20" s="1"/>
  <c r="AA67"/>
  <c r="AA107"/>
  <c r="AU39" i="6"/>
  <c r="AA134"/>
  <c r="AA23" i="5"/>
  <c r="AM31"/>
  <c r="AA66"/>
  <c r="AR104"/>
  <c r="AS104" s="1"/>
  <c r="AA116"/>
  <c r="AA40" i="6"/>
  <c r="Q40" s="1"/>
  <c r="AM26" i="5"/>
  <c r="BE103"/>
  <c r="Q39" i="6"/>
  <c r="AA100"/>
  <c r="AA103"/>
  <c r="AA121"/>
  <c r="AA142"/>
  <c r="AA150"/>
  <c r="AV38" i="5"/>
  <c r="AW38" s="1"/>
  <c r="AA40"/>
  <c r="Q40" s="1"/>
  <c r="AV8" i="6"/>
  <c r="AW8" s="1"/>
  <c r="AN6" i="5"/>
  <c r="AO6" s="1"/>
  <c r="AU6"/>
  <c r="AV28"/>
  <c r="AW28" s="1"/>
  <c r="Q29"/>
  <c r="AA37"/>
  <c r="AU97"/>
  <c r="AN103"/>
  <c r="AO103" s="1"/>
  <c r="AY103"/>
  <c r="AA37" i="6"/>
  <c r="AY95"/>
  <c r="AA101"/>
  <c r="Q6" i="5"/>
  <c r="AM10"/>
  <c r="AU16"/>
  <c r="AN22"/>
  <c r="AO22" s="1"/>
  <c r="AV22"/>
  <c r="AW22" s="1"/>
  <c r="AV24"/>
  <c r="AW24" s="1"/>
  <c r="AA31"/>
  <c r="AN33"/>
  <c r="AO33" s="1"/>
  <c r="AU36"/>
  <c r="AN39"/>
  <c r="AO39" s="1"/>
  <c r="AA100"/>
  <c r="AA109"/>
  <c r="AU112"/>
  <c r="AA117"/>
  <c r="AA119"/>
  <c r="AA120"/>
  <c r="Q12" i="6"/>
  <c r="AA12"/>
  <c r="Q37"/>
  <c r="AA50"/>
  <c r="Q50" s="1"/>
  <c r="AA58"/>
  <c r="AA59"/>
  <c r="AA64"/>
  <c r="AZ96"/>
  <c r="BA96" s="1"/>
  <c r="AV100"/>
  <c r="AW100" s="1"/>
  <c r="AA107"/>
  <c r="AY111"/>
  <c r="AA141"/>
  <c r="Q10" i="5"/>
  <c r="AU10"/>
  <c r="AA16"/>
  <c r="AM18"/>
  <c r="AM20"/>
  <c r="Q22"/>
  <c r="AM29"/>
  <c r="Q31"/>
  <c r="AA33"/>
  <c r="Q39"/>
  <c r="AA39"/>
  <c r="Q47"/>
  <c r="AA53"/>
  <c r="Q53" s="1"/>
  <c r="AQ95"/>
  <c r="AA108"/>
  <c r="AQ108"/>
  <c r="AV111"/>
  <c r="AW111" s="1"/>
  <c r="AA147"/>
  <c r="AM21" i="6"/>
  <c r="AV24"/>
  <c r="AW24" s="1"/>
  <c r="AA35"/>
  <c r="AU48"/>
  <c r="Q20" i="5"/>
  <c r="AA21"/>
  <c r="AA29"/>
  <c r="AN37"/>
  <c r="AO37" s="1"/>
  <c r="AA47"/>
  <c r="Q67"/>
  <c r="AA98"/>
  <c r="Q22" i="6"/>
  <c r="Q35"/>
  <c r="AN37"/>
  <c r="AO37" s="1"/>
  <c r="AU37"/>
  <c r="AA41"/>
  <c r="Q41" s="1"/>
  <c r="Q47"/>
  <c r="AQ95"/>
  <c r="AU97"/>
  <c r="AU99"/>
  <c r="AQ103"/>
  <c r="AU104"/>
  <c r="AZ107"/>
  <c r="BA107" s="1"/>
  <c r="AV8" i="5"/>
  <c r="AW8" s="1"/>
  <c r="AA12"/>
  <c r="AU12"/>
  <c r="AM14"/>
  <c r="Q15"/>
  <c r="AA15"/>
  <c r="Q18"/>
  <c r="AV18"/>
  <c r="AW18" s="1"/>
  <c r="AA19"/>
  <c r="AM24"/>
  <c r="Q26"/>
  <c r="AV26"/>
  <c r="AW26" s="1"/>
  <c r="AA27"/>
  <c r="Q30"/>
  <c r="Q35"/>
  <c r="AA41"/>
  <c r="Q41" s="1"/>
  <c r="Q45"/>
  <c r="AV46"/>
  <c r="AW46" s="1"/>
  <c r="AN47"/>
  <c r="AO47" s="1"/>
  <c r="AA8"/>
  <c r="Q11"/>
  <c r="AA11"/>
  <c r="Q14"/>
  <c r="AU14"/>
  <c r="Q24"/>
  <c r="AA25"/>
  <c r="Q33"/>
  <c r="Q38"/>
  <c r="AA45"/>
  <c r="Q7"/>
  <c r="AA7"/>
  <c r="Q37"/>
  <c r="Q46"/>
  <c r="AV48"/>
  <c r="AW48" s="1"/>
  <c r="AU48"/>
  <c r="AA57"/>
  <c r="Q58"/>
  <c r="AA65"/>
  <c r="AY95"/>
  <c r="AY97"/>
  <c r="AN98"/>
  <c r="AO98" s="1"/>
  <c r="AU101"/>
  <c r="AA102"/>
  <c r="AA103"/>
  <c r="AN104"/>
  <c r="AO104" s="1"/>
  <c r="AR107"/>
  <c r="AS107" s="1"/>
  <c r="AR111"/>
  <c r="AS111" s="1"/>
  <c r="AZ112"/>
  <c r="BA112" s="1"/>
  <c r="AA153"/>
  <c r="AA7" i="6"/>
  <c r="AV10"/>
  <c r="AW10" s="1"/>
  <c r="AV16"/>
  <c r="AW16" s="1"/>
  <c r="AV18"/>
  <c r="AW18" s="1"/>
  <c r="Q21"/>
  <c r="AM25"/>
  <c r="AV25"/>
  <c r="AW25" s="1"/>
  <c r="AV28"/>
  <c r="AW28" s="1"/>
  <c r="AN33"/>
  <c r="AO33" s="1"/>
  <c r="AN35"/>
  <c r="AO35" s="1"/>
  <c r="AU35"/>
  <c r="AA38"/>
  <c r="AV38"/>
  <c r="AW38" s="1"/>
  <c r="Q45"/>
  <c r="AN45"/>
  <c r="AO45" s="1"/>
  <c r="AU45"/>
  <c r="Q46"/>
  <c r="AA67"/>
  <c r="AM95"/>
  <c r="AQ97"/>
  <c r="AY97"/>
  <c r="AV103"/>
  <c r="AW103" s="1"/>
  <c r="AN107"/>
  <c r="AO107" s="1"/>
  <c r="AM108"/>
  <c r="AR108"/>
  <c r="AS108" s="1"/>
  <c r="AM111"/>
  <c r="AA112"/>
  <c r="AM112"/>
  <c r="Q23"/>
  <c r="Q60"/>
  <c r="Q61"/>
  <c r="Q66"/>
  <c r="AY107"/>
  <c r="BE111"/>
  <c r="AU112"/>
  <c r="AA138"/>
  <c r="AA149"/>
  <c r="AA61" i="5"/>
  <c r="AA62"/>
  <c r="Q66"/>
  <c r="AA129"/>
  <c r="AA43" i="6"/>
  <c r="AU46"/>
  <c r="BE108"/>
  <c r="AA120"/>
  <c r="AA137"/>
  <c r="AA147"/>
  <c r="AA148"/>
  <c r="AA56" i="5"/>
  <c r="Q65"/>
  <c r="AA88"/>
  <c r="AV98"/>
  <c r="AW98" s="1"/>
  <c r="AA128"/>
  <c r="AA139"/>
  <c r="AA145"/>
  <c r="Q11" i="6"/>
  <c r="Q13"/>
  <c r="AA13"/>
  <c r="AM16"/>
  <c r="AM18"/>
  <c r="AA20"/>
  <c r="AM23"/>
  <c r="Q31"/>
  <c r="Q32"/>
  <c r="AA45"/>
  <c r="Q48"/>
  <c r="AA54"/>
  <c r="Q54" s="1"/>
  <c r="Q55"/>
  <c r="Q56"/>
  <c r="AY99"/>
  <c r="AN100"/>
  <c r="AO100" s="1"/>
  <c r="AQ104"/>
  <c r="AY104"/>
  <c r="AU107"/>
  <c r="AY108"/>
  <c r="AR111"/>
  <c r="AS111" s="1"/>
  <c r="AA153"/>
  <c r="Q62" i="5"/>
  <c r="AN28" i="6"/>
  <c r="AO28" s="1"/>
  <c r="AM28"/>
  <c r="AN103"/>
  <c r="AO103" s="1"/>
  <c r="AM103"/>
  <c r="Q8" i="5"/>
  <c r="AM8"/>
  <c r="Q12"/>
  <c r="AM12"/>
  <c r="Q16"/>
  <c r="AM16"/>
  <c r="AV29"/>
  <c r="AW29" s="1"/>
  <c r="Q32"/>
  <c r="AU34"/>
  <c r="Q36"/>
  <c r="AA36"/>
  <c r="AN45"/>
  <c r="AO45" s="1"/>
  <c r="AA58"/>
  <c r="AA63"/>
  <c r="AA64"/>
  <c r="AU64"/>
  <c r="AA87"/>
  <c r="AY98"/>
  <c r="AZ98"/>
  <c r="BA98" s="1"/>
  <c r="AR101"/>
  <c r="AS101" s="1"/>
  <c r="AQ101"/>
  <c r="AZ107"/>
  <c r="BA107" s="1"/>
  <c r="BE107"/>
  <c r="AY107"/>
  <c r="AN111"/>
  <c r="AO111" s="1"/>
  <c r="AM111"/>
  <c r="AA137"/>
  <c r="AN12" i="6"/>
  <c r="AO12" s="1"/>
  <c r="AM12"/>
  <c r="AN27"/>
  <c r="AO27" s="1"/>
  <c r="AM27"/>
  <c r="AV33"/>
  <c r="AW33" s="1"/>
  <c r="AU33"/>
  <c r="AV34"/>
  <c r="AW34" s="1"/>
  <c r="AU34"/>
  <c r="AM47"/>
  <c r="AN47"/>
  <c r="AO47" s="1"/>
  <c r="AN95" i="5"/>
  <c r="AO95" s="1"/>
  <c r="AM95"/>
  <c r="AZ112" i="6"/>
  <c r="BA112" s="1"/>
  <c r="BE112"/>
  <c r="AY112"/>
  <c r="AA6" i="5"/>
  <c r="Q9"/>
  <c r="AA9"/>
  <c r="AA10"/>
  <c r="Q13"/>
  <c r="AA13"/>
  <c r="AA14"/>
  <c r="Q17"/>
  <c r="AA17"/>
  <c r="AA18"/>
  <c r="AA20"/>
  <c r="AA22"/>
  <c r="AA24"/>
  <c r="AA26"/>
  <c r="AV31"/>
  <c r="AW31" s="1"/>
  <c r="AN35"/>
  <c r="AO35" s="1"/>
  <c r="Q44"/>
  <c r="Q48"/>
  <c r="AA52"/>
  <c r="Q52" s="1"/>
  <c r="AA55"/>
  <c r="AA59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Q98"/>
  <c r="AR98"/>
  <c r="AS98" s="1"/>
  <c r="AV103"/>
  <c r="AW103" s="1"/>
  <c r="AU103"/>
  <c r="AV12" i="6"/>
  <c r="AW12" s="1"/>
  <c r="AU12"/>
  <c r="Q19" i="5"/>
  <c r="Q21"/>
  <c r="Q23"/>
  <c r="Q25"/>
  <c r="Q27"/>
  <c r="Q28"/>
  <c r="Q34"/>
  <c r="Q51"/>
  <c r="Q57"/>
  <c r="AA60"/>
  <c r="Q61"/>
  <c r="AV95"/>
  <c r="AW95" s="1"/>
  <c r="AU95"/>
  <c r="AZ104"/>
  <c r="BA104" s="1"/>
  <c r="BE104"/>
  <c r="AY104"/>
  <c r="AN108"/>
  <c r="AO108" s="1"/>
  <c r="AM108"/>
  <c r="AR112"/>
  <c r="AS112" s="1"/>
  <c r="AQ112"/>
  <c r="AM9" i="6"/>
  <c r="AN9"/>
  <c r="AO9" s="1"/>
  <c r="AN10"/>
  <c r="AO10" s="1"/>
  <c r="AM10"/>
  <c r="AA106" i="5"/>
  <c r="AA112"/>
  <c r="AA113"/>
  <c r="AA121"/>
  <c r="AA123"/>
  <c r="AA125"/>
  <c r="AA134"/>
  <c r="AA136"/>
  <c r="AA138"/>
  <c r="AA144"/>
  <c r="AA146"/>
  <c r="AA154"/>
  <c r="Q6" i="6"/>
  <c r="AA6"/>
  <c r="Q10"/>
  <c r="AA10"/>
  <c r="AN26"/>
  <c r="AO26" s="1"/>
  <c r="AM26"/>
  <c r="AA31"/>
  <c r="AA33"/>
  <c r="AA39"/>
  <c r="AV47"/>
  <c r="AW47" s="1"/>
  <c r="AU47"/>
  <c r="AM96"/>
  <c r="AN96"/>
  <c r="AO96" s="1"/>
  <c r="AQ100"/>
  <c r="AR100"/>
  <c r="AS100" s="1"/>
  <c r="AA89" i="5"/>
  <c r="AA90"/>
  <c r="AA91"/>
  <c r="AA92"/>
  <c r="AA93"/>
  <c r="AA95"/>
  <c r="AA96"/>
  <c r="AQ97"/>
  <c r="AM99"/>
  <c r="AQ99"/>
  <c r="AU99"/>
  <c r="AY99"/>
  <c r="AM101"/>
  <c r="AQ103"/>
  <c r="AU104"/>
  <c r="AU107"/>
  <c r="AY108"/>
  <c r="BE108"/>
  <c r="AA110"/>
  <c r="AY111"/>
  <c r="BE111"/>
  <c r="AM112"/>
  <c r="AA127"/>
  <c r="AA143"/>
  <c r="AA151"/>
  <c r="AM6" i="6"/>
  <c r="AU6"/>
  <c r="Q7"/>
  <c r="Q8"/>
  <c r="AA8"/>
  <c r="AA9"/>
  <c r="AV14"/>
  <c r="AW14" s="1"/>
  <c r="AU14"/>
  <c r="AN24"/>
  <c r="AO24" s="1"/>
  <c r="AM24"/>
  <c r="AN30"/>
  <c r="AO30" s="1"/>
  <c r="AM30"/>
  <c r="AU31"/>
  <c r="AV31"/>
  <c r="AW31" s="1"/>
  <c r="AA34"/>
  <c r="AV36"/>
  <c r="AW36" s="1"/>
  <c r="AU36"/>
  <c r="AA44"/>
  <c r="AU44"/>
  <c r="AA47"/>
  <c r="AA51"/>
  <c r="AA99" i="5"/>
  <c r="AZ99"/>
  <c r="BA99" s="1"/>
  <c r="AA101"/>
  <c r="AA104"/>
  <c r="AA105"/>
  <c r="AY112"/>
  <c r="AA114"/>
  <c r="AA118"/>
  <c r="AA130"/>
  <c r="AA133"/>
  <c r="AA140"/>
  <c r="AA142"/>
  <c r="AA150"/>
  <c r="AM8" i="6"/>
  <c r="Q9"/>
  <c r="Q14"/>
  <c r="AA14"/>
  <c r="AN14"/>
  <c r="AO14" s="1"/>
  <c r="AM14"/>
  <c r="Q19"/>
  <c r="AA19"/>
  <c r="Q20"/>
  <c r="AM20"/>
  <c r="AV20"/>
  <c r="AW20" s="1"/>
  <c r="AA21"/>
  <c r="AM22"/>
  <c r="AV22"/>
  <c r="AW22" s="1"/>
  <c r="AA23"/>
  <c r="AN29"/>
  <c r="AO29" s="1"/>
  <c r="AM29"/>
  <c r="AM32"/>
  <c r="Q38"/>
  <c r="AM39"/>
  <c r="AN39"/>
  <c r="AO39" s="1"/>
  <c r="AA48"/>
  <c r="AA52"/>
  <c r="Q52" s="1"/>
  <c r="AA60"/>
  <c r="Q67"/>
  <c r="AA111"/>
  <c r="AV111"/>
  <c r="AW111" s="1"/>
  <c r="AU111"/>
  <c r="AA116"/>
  <c r="Q15"/>
  <c r="AA15"/>
  <c r="Q16"/>
  <c r="AA16"/>
  <c r="AA22"/>
  <c r="Q24"/>
  <c r="Q29"/>
  <c r="Q30"/>
  <c r="Q34"/>
  <c r="AA36"/>
  <c r="Q44"/>
  <c r="Q51"/>
  <c r="Q57"/>
  <c r="AA65"/>
  <c r="AA96"/>
  <c r="AR107"/>
  <c r="AS107" s="1"/>
  <c r="AQ107"/>
  <c r="AV108"/>
  <c r="AW108" s="1"/>
  <c r="AU108"/>
  <c r="AA145"/>
  <c r="AA11"/>
  <c r="Q17"/>
  <c r="AA17"/>
  <c r="Q18"/>
  <c r="AA18"/>
  <c r="AA24"/>
  <c r="AA27"/>
  <c r="Q28"/>
  <c r="AA28"/>
  <c r="AA29"/>
  <c r="Q33"/>
  <c r="Q36"/>
  <c r="AA46"/>
  <c r="AA57"/>
  <c r="Q58"/>
  <c r="AA62"/>
  <c r="AN64"/>
  <c r="AO64" s="1"/>
  <c r="Q65"/>
  <c r="AA66"/>
  <c r="AU96"/>
  <c r="AV96"/>
  <c r="AW96" s="1"/>
  <c r="AY100"/>
  <c r="AZ100"/>
  <c r="BA100" s="1"/>
  <c r="AA128"/>
  <c r="AA132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5"/>
  <c r="AA97"/>
  <c r="AZ97"/>
  <c r="BA97" s="1"/>
  <c r="AA104"/>
  <c r="AZ104"/>
  <c r="BA104" s="1"/>
  <c r="AA105"/>
  <c r="AA114"/>
  <c r="AA115"/>
  <c r="AA118"/>
  <c r="AA130"/>
  <c r="AA131"/>
  <c r="AA133"/>
  <c r="AA140"/>
  <c r="AA143"/>
  <c r="AA144"/>
  <c r="AA146"/>
  <c r="AA154"/>
  <c r="AU95"/>
  <c r="BE96"/>
  <c r="AA98"/>
  <c r="AQ99"/>
  <c r="AM101"/>
  <c r="AQ101"/>
  <c r="AA102"/>
  <c r="AY103"/>
  <c r="BE103"/>
  <c r="AM104"/>
  <c r="AA108"/>
  <c r="AA109"/>
  <c r="AA117"/>
  <c r="AA122"/>
  <c r="AA129"/>
  <c r="AA136"/>
  <c r="AA106"/>
  <c r="AA113"/>
  <c r="AA125"/>
  <c r="AA151"/>
  <c r="AV30"/>
  <c r="AW30" s="1"/>
  <c r="AU30"/>
  <c r="AV32"/>
  <c r="AW32" s="1"/>
  <c r="AU32"/>
  <c r="AV113"/>
  <c r="AW113" s="1"/>
  <c r="AU113"/>
  <c r="AU7"/>
  <c r="AU9"/>
  <c r="AU11"/>
  <c r="AU13"/>
  <c r="AU15"/>
  <c r="AU17"/>
  <c r="AU19"/>
  <c r="AU21"/>
  <c r="AU23"/>
  <c r="Q25"/>
  <c r="Q26"/>
  <c r="AV29"/>
  <c r="AW29" s="1"/>
  <c r="AA30"/>
  <c r="AA32"/>
  <c r="AN34"/>
  <c r="AO34" s="1"/>
  <c r="AM34"/>
  <c r="AN38"/>
  <c r="AO38" s="1"/>
  <c r="AM38"/>
  <c r="AN46"/>
  <c r="AO46" s="1"/>
  <c r="AM46"/>
  <c r="AA55"/>
  <c r="AR98"/>
  <c r="AS98" s="1"/>
  <c r="AQ98"/>
  <c r="AM7"/>
  <c r="AM11"/>
  <c r="AM13"/>
  <c r="AM15"/>
  <c r="AM17"/>
  <c r="AM19"/>
  <c r="AA25"/>
  <c r="AA26"/>
  <c r="Q27"/>
  <c r="AA42"/>
  <c r="Q42" s="1"/>
  <c r="Q43"/>
  <c r="AA56"/>
  <c r="AV26"/>
  <c r="AW26" s="1"/>
  <c r="AV27"/>
  <c r="AW27" s="1"/>
  <c r="AN36"/>
  <c r="AO36" s="1"/>
  <c r="AM36"/>
  <c r="AN44"/>
  <c r="AO44" s="1"/>
  <c r="AM44"/>
  <c r="AN48"/>
  <c r="AO48" s="1"/>
  <c r="AM48"/>
  <c r="AA49"/>
  <c r="Q49" s="1"/>
  <c r="AV98"/>
  <c r="AW98" s="1"/>
  <c r="AU98"/>
  <c r="AV105"/>
  <c r="AW105" s="1"/>
  <c r="AU105"/>
  <c r="AN109"/>
  <c r="AO109" s="1"/>
  <c r="AM109"/>
  <c r="AA61"/>
  <c r="Q62"/>
  <c r="AA63"/>
  <c r="BE98"/>
  <c r="AZ98"/>
  <c r="BA98" s="1"/>
  <c r="AY98"/>
  <c r="Q59"/>
  <c r="AN98"/>
  <c r="AO98" s="1"/>
  <c r="AM98"/>
  <c r="AA99"/>
  <c r="BE101"/>
  <c r="AZ101"/>
  <c r="BA101" s="1"/>
  <c r="BE105"/>
  <c r="AZ105"/>
  <c r="BA105" s="1"/>
  <c r="AY105"/>
  <c r="AR109"/>
  <c r="AS109" s="1"/>
  <c r="AQ109"/>
  <c r="BE113"/>
  <c r="AZ113"/>
  <c r="BA113" s="1"/>
  <c r="AY113"/>
  <c r="AN105"/>
  <c r="AO105" s="1"/>
  <c r="AM105"/>
  <c r="AV109"/>
  <c r="AW109" s="1"/>
  <c r="AU109"/>
  <c r="AN113"/>
  <c r="AO113" s="1"/>
  <c r="AM113"/>
  <c r="AA119"/>
  <c r="AA127"/>
  <c r="AZ95"/>
  <c r="BA95" s="1"/>
  <c r="AZ99"/>
  <c r="BA99" s="1"/>
  <c r="AU101"/>
  <c r="AR105"/>
  <c r="AS105" s="1"/>
  <c r="AQ105"/>
  <c r="BE109"/>
  <c r="AZ109"/>
  <c r="BA109" s="1"/>
  <c r="AY109"/>
  <c r="AR113"/>
  <c r="AS113" s="1"/>
  <c r="AQ113"/>
  <c r="AA123"/>
  <c r="AA139"/>
  <c r="AA152"/>
  <c r="AM102"/>
  <c r="AQ102"/>
  <c r="AU102"/>
  <c r="AY102"/>
  <c r="AM106"/>
  <c r="AQ106"/>
  <c r="AU106"/>
  <c r="AY106"/>
  <c r="AM110"/>
  <c r="AQ110"/>
  <c r="AU110"/>
  <c r="AY110"/>
  <c r="AM114"/>
  <c r="AQ114"/>
  <c r="AU114"/>
  <c r="AY114"/>
  <c r="AZ102"/>
  <c r="BA102" s="1"/>
  <c r="AZ106"/>
  <c r="BA106" s="1"/>
  <c r="AZ110"/>
  <c r="BA110" s="1"/>
  <c r="AZ114"/>
  <c r="BA114" s="1"/>
  <c r="AN46" i="5"/>
  <c r="AO46" s="1"/>
  <c r="AM46"/>
  <c r="AU7"/>
  <c r="AU9"/>
  <c r="AU11"/>
  <c r="AU13"/>
  <c r="AU15"/>
  <c r="AU17"/>
  <c r="AU19"/>
  <c r="AU21"/>
  <c r="AU23"/>
  <c r="AU25"/>
  <c r="AU27"/>
  <c r="AA30"/>
  <c r="AN30"/>
  <c r="AO30" s="1"/>
  <c r="AM30"/>
  <c r="AA34"/>
  <c r="AN38"/>
  <c r="AO38" s="1"/>
  <c r="AM38"/>
  <c r="AN44"/>
  <c r="AO44" s="1"/>
  <c r="AM44"/>
  <c r="AA48"/>
  <c r="AA50"/>
  <c r="Q50" s="1"/>
  <c r="AR96"/>
  <c r="AS96" s="1"/>
  <c r="AQ96"/>
  <c r="AM7"/>
  <c r="AM9"/>
  <c r="AM11"/>
  <c r="AM13"/>
  <c r="AM15"/>
  <c r="AM17"/>
  <c r="AM19"/>
  <c r="AM21"/>
  <c r="AM23"/>
  <c r="AM25"/>
  <c r="AM27"/>
  <c r="AM28"/>
  <c r="AU30"/>
  <c r="AN36"/>
  <c r="AO36" s="1"/>
  <c r="AM36"/>
  <c r="AA43"/>
  <c r="AA46"/>
  <c r="AA49"/>
  <c r="Q49" s="1"/>
  <c r="AA51"/>
  <c r="BE100"/>
  <c r="AZ100"/>
  <c r="BA100" s="1"/>
  <c r="AY100"/>
  <c r="AA32"/>
  <c r="AV32"/>
  <c r="AW32" s="1"/>
  <c r="AU32"/>
  <c r="AN34"/>
  <c r="AO34" s="1"/>
  <c r="AM34"/>
  <c r="AA38"/>
  <c r="AA42"/>
  <c r="Q42" s="1"/>
  <c r="Q43"/>
  <c r="AA44"/>
  <c r="AN48"/>
  <c r="AO48" s="1"/>
  <c r="AM48"/>
  <c r="AV96"/>
  <c r="AW96" s="1"/>
  <c r="AU96"/>
  <c r="AN100"/>
  <c r="AO100" s="1"/>
  <c r="AM100"/>
  <c r="AV109"/>
  <c r="AW109" s="1"/>
  <c r="AU109"/>
  <c r="AN113"/>
  <c r="AO113" s="1"/>
  <c r="AM113"/>
  <c r="AM32"/>
  <c r="AU33"/>
  <c r="AU35"/>
  <c r="AU37"/>
  <c r="AU39"/>
  <c r="AU45"/>
  <c r="AU47"/>
  <c r="AA54"/>
  <c r="Q54" s="1"/>
  <c r="Q55"/>
  <c r="Q59"/>
  <c r="AN64"/>
  <c r="AO64" s="1"/>
  <c r="AM64"/>
  <c r="BE96"/>
  <c r="AZ96"/>
  <c r="BA96" s="1"/>
  <c r="AY96"/>
  <c r="AR100"/>
  <c r="AS100" s="1"/>
  <c r="AQ100"/>
  <c r="AN105"/>
  <c r="AO105" s="1"/>
  <c r="AM105"/>
  <c r="Q56"/>
  <c r="Q60"/>
  <c r="AN96"/>
  <c r="AO96" s="1"/>
  <c r="AM96"/>
  <c r="AA97"/>
  <c r="AV100"/>
  <c r="AW100" s="1"/>
  <c r="AU100"/>
  <c r="BE101"/>
  <c r="AZ101"/>
  <c r="BA101" s="1"/>
  <c r="AY101"/>
  <c r="AZ95"/>
  <c r="BA95" s="1"/>
  <c r="AR105"/>
  <c r="AS105" s="1"/>
  <c r="AQ105"/>
  <c r="BE109"/>
  <c r="AZ109"/>
  <c r="BA109" s="1"/>
  <c r="AY109"/>
  <c r="AR113"/>
  <c r="AS113" s="1"/>
  <c r="AQ113"/>
  <c r="AV105"/>
  <c r="AW105" s="1"/>
  <c r="AU105"/>
  <c r="AN109"/>
  <c r="AO109" s="1"/>
  <c r="AM109"/>
  <c r="AV113"/>
  <c r="AW113" s="1"/>
  <c r="AU113"/>
  <c r="AA152"/>
  <c r="AZ97"/>
  <c r="BA97" s="1"/>
  <c r="BE105"/>
  <c r="AZ105"/>
  <c r="BA105" s="1"/>
  <c r="AY105"/>
  <c r="AR109"/>
  <c r="AS109" s="1"/>
  <c r="AQ109"/>
  <c r="BE113"/>
  <c r="AZ113"/>
  <c r="BA113" s="1"/>
  <c r="AY113"/>
  <c r="AA115"/>
  <c r="AA131"/>
  <c r="AA148"/>
  <c r="AM102"/>
  <c r="AQ102"/>
  <c r="AU102"/>
  <c r="AY102"/>
  <c r="AM106"/>
  <c r="AQ106"/>
  <c r="AU106"/>
  <c r="AY106"/>
  <c r="AM110"/>
  <c r="AQ110"/>
  <c r="AU110"/>
  <c r="AY110"/>
  <c r="AM114"/>
  <c r="AQ114"/>
  <c r="AU114"/>
  <c r="AY114"/>
  <c r="AZ102"/>
  <c r="BA102" s="1"/>
  <c r="AZ106"/>
  <c r="BA106" s="1"/>
  <c r="AZ110"/>
  <c r="BA110" s="1"/>
  <c r="AZ114"/>
  <c r="BA114" s="1"/>
</calcChain>
</file>

<file path=xl/sharedStrings.xml><?xml version="1.0" encoding="utf-8"?>
<sst xmlns="http://schemas.openxmlformats.org/spreadsheetml/2006/main" count="2030" uniqueCount="678">
  <si>
    <t>Прайс. Звукоизоляционные материалы и комплектующие (от 16.12.2016).</t>
  </si>
  <si>
    <t>Наименование</t>
  </si>
  <si>
    <t>м2</t>
  </si>
  <si>
    <t>Ед. изм.</t>
  </si>
  <si>
    <t>Розничная стоимость</t>
  </si>
  <si>
    <t>Скидочная политика</t>
  </si>
  <si>
    <t>Дилерская политика</t>
  </si>
  <si>
    <t>Стоимость за ед.</t>
  </si>
  <si>
    <t>Стоимость за м2</t>
  </si>
  <si>
    <r>
      <t xml:space="preserve">Скидка 3% </t>
    </r>
    <r>
      <rPr>
        <sz val="8"/>
        <color theme="1"/>
        <rFont val="Calibri"/>
        <family val="2"/>
        <charset val="204"/>
        <scheme val="minor"/>
      </rPr>
      <t>от 35.000 руб.</t>
    </r>
  </si>
  <si>
    <r>
      <t xml:space="preserve">Скидка 5% </t>
    </r>
    <r>
      <rPr>
        <sz val="8"/>
        <color theme="1"/>
        <rFont val="Calibri"/>
        <family val="2"/>
        <charset val="204"/>
        <scheme val="minor"/>
      </rPr>
      <t>от 45.000 руб.</t>
    </r>
  </si>
  <si>
    <r>
      <t xml:space="preserve">Скидка 10% </t>
    </r>
    <r>
      <rPr>
        <sz val="8"/>
        <color theme="1"/>
        <rFont val="Calibri"/>
        <family val="2"/>
        <charset val="204"/>
        <scheme val="minor"/>
      </rPr>
      <t>от 110.000 руб.</t>
    </r>
  </si>
  <si>
    <r>
      <t xml:space="preserve">Скидка 15% </t>
    </r>
    <r>
      <rPr>
        <sz val="8"/>
        <color theme="1"/>
        <rFont val="Calibri"/>
        <family val="2"/>
        <charset val="204"/>
        <scheme val="minor"/>
      </rPr>
      <t>от 220.000 руб.</t>
    </r>
  </si>
  <si>
    <t>Прибыль с ед.</t>
  </si>
  <si>
    <t>Прибыль с м2</t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</si>
  <si>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70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(5м х 1,22м х 3,7мм) 6,1м2</t>
    </r>
  </si>
  <si>
    <t>рул.</t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</si>
  <si>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50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(6м х 1,22м х 2,6мм) 7,32м2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</si>
  <si>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35    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(8м х 1,22м х 1,8мм) 9,76м2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</si>
  <si>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SY 70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(5м х 1,22м х 3,7мм) 6,1м2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</si>
  <si>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SY 50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(6м х 1,22м х 2,6мм) 7,32м2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</si>
  <si>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SY 50 AL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(6м х 1,22м х 2,7мм) 7,32м2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</si>
  <si>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SY 35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(8м х 1,22м х 1,8мм) 9,76м2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</si>
  <si>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2FT80     </t>
    </r>
    <r>
      <rPr>
        <sz val="10"/>
        <color theme="1"/>
        <rFont val="Calibri"/>
        <family val="2"/>
        <charset val="204"/>
        <scheme val="minor"/>
      </rPr>
      <t xml:space="preserve">                         (5,5м х 1,2м х 24мм) 6,6м2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</si>
  <si>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FT 75     </t>
    </r>
    <r>
      <rPr>
        <sz val="10"/>
        <color theme="1"/>
        <rFont val="Calibri"/>
        <family val="2"/>
        <charset val="204"/>
        <scheme val="minor"/>
      </rPr>
      <t xml:space="preserve">                         (5,5м х 1,2м х 14мм) 6,6м2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</si>
  <si>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FT 55  </t>
    </r>
    <r>
      <rPr>
        <sz val="10"/>
        <color theme="1"/>
        <rFont val="Calibri"/>
        <family val="2"/>
        <charset val="204"/>
        <scheme val="minor"/>
      </rPr>
      <t xml:space="preserve">                            (5,5м х 1,2м х 13мм) 6,6м2</t>
    </r>
  </si>
  <si>
    <r>
      <rPr>
        <b/>
        <sz val="10"/>
        <color theme="1"/>
        <rFont val="Calibri"/>
        <family val="2"/>
        <charset val="204"/>
        <scheme val="minor"/>
      </rPr>
      <t xml:space="preserve">Тексаунд [Tecsound] FT 55 AL         </t>
    </r>
    <r>
      <rPr>
        <sz val="10"/>
        <color theme="1"/>
        <rFont val="Calibri"/>
        <family val="2"/>
        <charset val="204"/>
        <scheme val="minor"/>
      </rPr>
      <t xml:space="preserve">                     (5,5м х 1,2м х 14мм) 6,6м2</t>
    </r>
  </si>
  <si>
    <r>
      <rPr>
        <b/>
        <sz val="10"/>
        <color theme="1"/>
        <rFont val="Calibri"/>
        <family val="2"/>
        <charset val="204"/>
        <scheme val="minor"/>
      </rPr>
      <t>Соноплат [SonoPlat] Стандарт</t>
    </r>
    <r>
      <rPr>
        <sz val="10"/>
        <color theme="1"/>
        <rFont val="Calibri"/>
        <family val="2"/>
        <charset val="204"/>
        <scheme val="minor"/>
      </rPr>
      <t xml:space="preserve">                              (1,2м x 0,6м x 12мм) 0,72м2</t>
    </r>
  </si>
  <si>
    <t>шт.</t>
  </si>
  <si>
    <r>
      <rPr>
        <b/>
        <sz val="10"/>
        <color theme="1"/>
        <rFont val="Calibri"/>
        <family val="2"/>
        <charset val="204"/>
        <scheme val="minor"/>
      </rPr>
      <t xml:space="preserve">Соноплат [SonoPlat] Стандарт Плюс                         </t>
    </r>
    <r>
      <rPr>
        <sz val="10"/>
        <color theme="1"/>
        <rFont val="Calibri"/>
        <family val="2"/>
        <charset val="204"/>
        <scheme val="minor"/>
      </rPr>
      <t xml:space="preserve">     (1,2 x 0,8м x 12мм) 0,96м2</t>
    </r>
  </si>
  <si>
    <r>
      <rPr>
        <b/>
        <sz val="10"/>
        <color theme="1"/>
        <rFont val="Calibri"/>
        <family val="2"/>
        <charset val="204"/>
        <scheme val="minor"/>
      </rPr>
      <t xml:space="preserve">Соноплат [SonoPlat] Профи      </t>
    </r>
    <r>
      <rPr>
        <sz val="10"/>
        <color theme="1"/>
        <rFont val="Calibri"/>
        <family val="2"/>
        <charset val="204"/>
        <scheme val="minor"/>
      </rPr>
      <t xml:space="preserve">                        (1,2м x 0,6м x 12мм) 0,72м2</t>
    </r>
  </si>
  <si>
    <r>
      <rPr>
        <b/>
        <sz val="10"/>
        <color theme="1"/>
        <rFont val="Calibri"/>
        <family val="2"/>
        <charset val="204"/>
        <scheme val="minor"/>
      </rPr>
      <t xml:space="preserve">Соноплат [SonoPlat] Комби    </t>
    </r>
    <r>
      <rPr>
        <sz val="10"/>
        <color theme="1"/>
        <rFont val="Calibri"/>
        <family val="2"/>
        <charset val="204"/>
        <scheme val="minor"/>
      </rPr>
      <t xml:space="preserve">                          (1,2м х 0,6м х 22мм) 0,72м2</t>
    </r>
  </si>
  <si>
    <r>
      <rPr>
        <b/>
        <sz val="10"/>
        <color theme="1"/>
        <rFont val="Calibri"/>
        <family val="2"/>
        <charset val="204"/>
        <scheme val="minor"/>
      </rPr>
      <t xml:space="preserve">ТермоЗвукоИзол Стандарт                              </t>
    </r>
    <r>
      <rPr>
        <sz val="10"/>
        <color theme="1"/>
        <rFont val="Calibri"/>
        <family val="2"/>
        <charset val="204"/>
        <scheme val="minor"/>
      </rPr>
      <t>(10м х 1,5м х 14мм) 15м2</t>
    </r>
  </si>
  <si>
    <r>
      <rPr>
        <b/>
        <sz val="10"/>
        <color theme="1"/>
        <rFont val="Calibri"/>
        <family val="2"/>
        <charset val="204"/>
        <scheme val="minor"/>
      </rPr>
      <t xml:space="preserve">ТермоЗвукоИзол Лайт         </t>
    </r>
    <r>
      <rPr>
        <sz val="10"/>
        <color theme="1"/>
        <rFont val="Calibri"/>
        <family val="2"/>
        <charset val="204"/>
        <scheme val="minor"/>
      </rPr>
      <t xml:space="preserve">                     (10м х 1,5м х 10мм) 15м2</t>
    </r>
  </si>
  <si>
    <r>
      <rPr>
        <b/>
        <sz val="10"/>
        <color theme="1"/>
        <rFont val="Calibri"/>
        <family val="2"/>
        <charset val="204"/>
        <scheme val="minor"/>
      </rPr>
      <t xml:space="preserve">Акустилайн Форте [Akustiline Forte] </t>
    </r>
    <r>
      <rPr>
        <sz val="10"/>
        <color theme="1"/>
        <rFont val="Calibri"/>
        <family val="2"/>
        <charset val="204"/>
        <scheme val="minor"/>
      </rPr>
      <t>(10м х 1,5м х 12мм) 15м2</t>
    </r>
  </si>
  <si>
    <r>
      <rPr>
        <b/>
        <sz val="10"/>
        <color theme="1"/>
        <rFont val="Calibri"/>
        <family val="2"/>
        <charset val="204"/>
        <scheme val="minor"/>
      </rPr>
      <t>Акустилайн Файбер [Akustiline Fiber]</t>
    </r>
    <r>
      <rPr>
        <sz val="10"/>
        <color theme="1"/>
        <rFont val="Calibri"/>
        <family val="2"/>
        <charset val="204"/>
        <scheme val="minor"/>
      </rPr>
      <t xml:space="preserve"> (1,25м х 0,6м х 50мм) 4шт. 3м2</t>
    </r>
  </si>
  <si>
    <t>уп.</t>
  </si>
  <si>
    <r>
      <rPr>
        <b/>
        <sz val="10"/>
        <color theme="1"/>
        <rFont val="Calibri"/>
        <family val="2"/>
        <charset val="204"/>
        <scheme val="minor"/>
      </rPr>
      <t xml:space="preserve">СтопЗвук БП Стандарт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(1,2м х 0,6м х 50мм) 4шт. 2,88м2  </t>
    </r>
  </si>
  <si>
    <r>
      <rPr>
        <b/>
        <sz val="10"/>
        <color theme="1"/>
        <rFont val="Calibri"/>
        <family val="2"/>
        <charset val="204"/>
        <scheme val="minor"/>
      </rPr>
      <t xml:space="preserve">СтопЗвук БП Премиум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</t>
    </r>
    <r>
      <rPr>
        <b/>
        <sz val="10"/>
        <color theme="1"/>
        <rFont val="Calibri"/>
        <family val="2"/>
        <charset val="204"/>
        <scheme val="minor"/>
      </rPr>
      <t xml:space="preserve">                   </t>
    </r>
    <r>
      <rPr>
        <sz val="10"/>
        <color theme="1"/>
        <rFont val="Calibri"/>
        <family val="2"/>
        <charset val="204"/>
        <scheme val="minor"/>
      </rPr>
      <t>(1м х 0,6м х 50мм) 4шт. 2,4м2</t>
    </r>
  </si>
  <si>
    <r>
      <rPr>
        <b/>
        <sz val="10"/>
        <color theme="1"/>
        <rFont val="Calibri"/>
        <family val="2"/>
        <charset val="204"/>
        <scheme val="minor"/>
      </rPr>
      <t xml:space="preserve">СтопЗвук БП Флор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(1,2м х 0,6м х 20мм) 8шт. 5,76м2</t>
    </r>
  </si>
  <si>
    <r>
      <rPr>
        <b/>
        <sz val="10"/>
        <color theme="1"/>
        <rFont val="Calibri"/>
        <family val="2"/>
        <charset val="204"/>
        <scheme val="minor"/>
      </rPr>
      <t xml:space="preserve">СтопЗвук Эко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(1,2м х 0,6м х 50мм) 6шт. 4,32м2</t>
    </r>
  </si>
  <si>
    <r>
      <rPr>
        <b/>
        <sz val="10"/>
        <color theme="1"/>
        <rFont val="Calibri"/>
        <family val="2"/>
        <charset val="204"/>
        <scheme val="minor"/>
      </rPr>
      <t xml:space="preserve">СтопЗвук Эко Слим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(1,2м х 0,6м х 20мм) 15шт. 10,8м2</t>
    </r>
  </si>
  <si>
    <r>
      <rPr>
        <b/>
        <sz val="10"/>
        <color theme="1"/>
        <rFont val="Calibri"/>
        <family val="2"/>
        <charset val="204"/>
        <scheme val="minor"/>
      </rPr>
      <t xml:space="preserve">СтопЗвук-М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(10м х 1м х 4,5мм) 10м2</t>
    </r>
  </si>
  <si>
    <r>
      <rPr>
        <b/>
        <sz val="10"/>
        <color theme="1"/>
        <rFont val="Calibri"/>
        <family val="2"/>
        <charset val="204"/>
        <scheme val="minor"/>
      </rPr>
      <t xml:space="preserve">Звукоизол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(15м x 1м х 4,5мм) 15м2</t>
    </r>
  </si>
  <si>
    <r>
      <rPr>
        <b/>
        <sz val="10"/>
        <color theme="1"/>
        <rFont val="Calibri"/>
        <family val="2"/>
        <charset val="204"/>
        <scheme val="minor"/>
      </rPr>
      <t xml:space="preserve">Звукоизол Морозостойкий                                  </t>
    </r>
    <r>
      <rPr>
        <sz val="10"/>
        <color theme="1"/>
        <rFont val="Calibri"/>
        <family val="2"/>
        <charset val="204"/>
        <scheme val="minor"/>
      </rPr>
      <t>(15м x 1м х 4,5мм) 15м2</t>
    </r>
  </si>
  <si>
    <r>
      <rPr>
        <b/>
        <sz val="10"/>
        <color theme="1"/>
        <rFont val="Calibri"/>
        <family val="2"/>
        <charset val="204"/>
        <scheme val="minor"/>
      </rPr>
      <t xml:space="preserve">Звукоизол Металлизированный    </t>
    </r>
    <r>
      <rPr>
        <sz val="10"/>
        <color theme="1"/>
        <rFont val="Calibri"/>
        <family val="2"/>
        <charset val="204"/>
        <scheme val="minor"/>
      </rPr>
      <t xml:space="preserve">                          (6м х 1м х 4,5мм) 6м2</t>
    </r>
  </si>
  <si>
    <r>
      <rPr>
        <b/>
        <sz val="10"/>
        <color theme="1"/>
        <rFont val="Calibri"/>
        <family val="2"/>
        <charset val="204"/>
        <scheme val="minor"/>
      </rPr>
      <t xml:space="preserve">Звукоизол ВЭМ 2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(2,5м x 1,2м x 2мм) 3м2</t>
    </r>
  </si>
  <si>
    <r>
      <rPr>
        <b/>
        <sz val="10"/>
        <color theme="1"/>
        <rFont val="Calibri"/>
        <family val="2"/>
        <charset val="204"/>
        <scheme val="minor"/>
      </rPr>
      <t xml:space="preserve">Звукоизол ВЭМ 4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(2,5м x 1,2м x 4мм) 3м2</t>
    </r>
  </si>
  <si>
    <r>
      <rPr>
        <b/>
        <sz val="10"/>
        <color theme="1"/>
        <rFont val="Calibri"/>
        <family val="2"/>
        <charset val="204"/>
        <scheme val="minor"/>
      </rPr>
      <t xml:space="preserve">Звукоизол ВЭМ 2 смк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(2,5м x 1,2м x 2мм) 3м2</t>
    </r>
  </si>
  <si>
    <r>
      <rPr>
        <b/>
        <sz val="10"/>
        <color theme="1"/>
        <rFont val="Calibri"/>
        <family val="2"/>
        <charset val="204"/>
        <scheme val="minor"/>
      </rPr>
      <t xml:space="preserve">Звукоизол ВЭМ 4 смк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(2,5м x 1,2м x 4мм) 3м2</t>
    </r>
  </si>
  <si>
    <r>
      <rPr>
        <b/>
        <sz val="10"/>
        <color theme="1"/>
        <rFont val="Calibri"/>
        <family val="2"/>
        <charset val="204"/>
        <scheme val="minor"/>
      </rPr>
      <t xml:space="preserve">Виброфлор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(15м х 1м х 4мм) 15м2</t>
    </r>
  </si>
  <si>
    <r>
      <rPr>
        <b/>
        <sz val="10"/>
        <color theme="1"/>
        <rFont val="Calibri"/>
        <family val="2"/>
        <charset val="204"/>
        <scheme val="minor"/>
      </rPr>
      <t xml:space="preserve">Сонокреп ЕП Sylomer 30           </t>
    </r>
    <r>
      <rPr>
        <sz val="10"/>
        <color theme="1"/>
        <rFont val="Calibri"/>
        <family val="2"/>
        <charset val="204"/>
        <scheme val="minor"/>
      </rPr>
      <t xml:space="preserve">                   независимый подвес</t>
    </r>
  </si>
  <si>
    <r>
      <rPr>
        <b/>
        <sz val="10"/>
        <color theme="1"/>
        <rFont val="Calibri"/>
        <family val="2"/>
        <charset val="204"/>
        <scheme val="minor"/>
      </rPr>
      <t xml:space="preserve">Сонокреп Протектор   </t>
    </r>
    <r>
      <rPr>
        <sz val="10"/>
        <color theme="1"/>
        <rFont val="Calibri"/>
        <family val="2"/>
        <charset val="204"/>
        <scheme val="minor"/>
      </rPr>
      <t xml:space="preserve">                           независимый подвес</t>
    </r>
  </si>
  <si>
    <r>
      <rPr>
        <b/>
        <sz val="10"/>
        <color theme="1"/>
        <rFont val="Calibri"/>
        <family val="2"/>
        <charset val="204"/>
        <scheme val="minor"/>
      </rPr>
      <t xml:space="preserve">Сонокреп М6 Sylomer 30                     </t>
    </r>
    <r>
      <rPr>
        <sz val="10"/>
        <color theme="1"/>
        <rFont val="Calibri"/>
        <family val="2"/>
        <charset val="204"/>
        <scheme val="minor"/>
      </rPr>
      <t>независимое крепление с гайкой</t>
    </r>
  </si>
  <si>
    <r>
      <rPr>
        <b/>
        <sz val="10"/>
        <color theme="1"/>
        <rFont val="Calibri"/>
        <family val="2"/>
        <charset val="204"/>
        <scheme val="minor"/>
      </rPr>
      <t xml:space="preserve">Комплект крепежа для подвеса </t>
    </r>
    <r>
      <rPr>
        <sz val="10"/>
        <color theme="1"/>
        <rFont val="Calibri"/>
        <family val="2"/>
        <charset val="204"/>
        <scheme val="minor"/>
      </rPr>
      <t>Сонокреп М6</t>
    </r>
  </si>
  <si>
    <r>
      <rPr>
        <b/>
        <sz val="10"/>
        <color theme="1"/>
        <rFont val="Calibri"/>
        <family val="2"/>
        <charset val="204"/>
        <scheme val="minor"/>
      </rPr>
      <t xml:space="preserve">Фонстар [PhoneStar] Триплекс  </t>
    </r>
    <r>
      <rPr>
        <sz val="10"/>
        <color theme="1"/>
        <rFont val="Calibri"/>
        <family val="2"/>
        <charset val="204"/>
        <scheme val="minor"/>
      </rPr>
      <t xml:space="preserve">                            (1,2м х 0,8м x 12мм) 0,96м2</t>
    </r>
  </si>
  <si>
    <r>
      <rPr>
        <b/>
        <sz val="10"/>
        <color theme="1"/>
        <rFont val="Calibri"/>
        <family val="2"/>
        <charset val="204"/>
        <scheme val="minor"/>
      </rPr>
      <t xml:space="preserve">К-Фоник [K-Fonik] ST GK 072   </t>
    </r>
    <r>
      <rPr>
        <sz val="10"/>
        <color theme="1"/>
        <rFont val="Calibri"/>
        <family val="2"/>
        <charset val="204"/>
        <scheme val="minor"/>
      </rPr>
      <t xml:space="preserve">                           (2м х 1м х 12мм) 2м2</t>
    </r>
  </si>
  <si>
    <r>
      <rPr>
        <b/>
        <sz val="10"/>
        <color theme="1"/>
        <rFont val="Calibri"/>
        <family val="2"/>
        <charset val="204"/>
        <scheme val="minor"/>
      </rPr>
      <t xml:space="preserve">К-Фоник [K-Fonik] ST GK 072 AD     </t>
    </r>
    <r>
      <rPr>
        <sz val="10"/>
        <color theme="1"/>
        <rFont val="Calibri"/>
        <family val="2"/>
        <charset val="204"/>
        <scheme val="minor"/>
      </rPr>
      <t xml:space="preserve">                         (2м х 1м х 12мм) 2м2</t>
    </r>
  </si>
  <si>
    <r>
      <rPr>
        <b/>
        <sz val="10"/>
        <color theme="1"/>
        <rFont val="Calibri"/>
        <family val="2"/>
        <charset val="204"/>
        <scheme val="minor"/>
      </rPr>
      <t xml:space="preserve">Базальтовый картон [ОБМ-К]   </t>
    </r>
    <r>
      <rPr>
        <sz val="10"/>
        <color theme="1"/>
        <rFont val="Calibri"/>
        <family val="2"/>
        <charset val="204"/>
        <scheme val="minor"/>
      </rPr>
      <t xml:space="preserve">                           (1,25м х 0,6м х 5мм) 40шт. 30м2</t>
    </r>
  </si>
  <si>
    <r>
      <rPr>
        <b/>
        <sz val="10"/>
        <color theme="1"/>
        <rFont val="Calibri"/>
        <family val="2"/>
        <charset val="204"/>
        <scheme val="minor"/>
      </rPr>
      <t xml:space="preserve">Базальтовый картон [БВТМ-ПМ] </t>
    </r>
    <r>
      <rPr>
        <sz val="10"/>
        <color theme="1"/>
        <rFont val="Calibri"/>
        <family val="2"/>
        <charset val="204"/>
        <scheme val="minor"/>
      </rPr>
      <t xml:space="preserve">                             (1,25м х 0,6м х 10мм) 20шт. 15м2</t>
    </r>
  </si>
  <si>
    <r>
      <rPr>
        <b/>
        <sz val="10"/>
        <color theme="1"/>
        <rFont val="Calibri"/>
        <family val="2"/>
        <charset val="204"/>
        <scheme val="minor"/>
      </rPr>
      <t xml:space="preserve">Герметик Сонетик [Sonetic] </t>
    </r>
    <r>
      <rPr>
        <sz val="10"/>
        <color theme="1"/>
        <rFont val="Calibri"/>
        <family val="2"/>
        <charset val="204"/>
        <scheme val="minor"/>
      </rPr>
      <t>виброакустический 310мл</t>
    </r>
  </si>
  <si>
    <r>
      <rPr>
        <b/>
        <sz val="10"/>
        <color theme="1"/>
        <rFont val="Calibri"/>
        <family val="2"/>
        <charset val="204"/>
        <scheme val="minor"/>
      </rPr>
      <t xml:space="preserve">Клей Баутгер [Bautger]   </t>
    </r>
    <r>
      <rPr>
        <sz val="10"/>
        <color theme="1"/>
        <rFont val="Calibri"/>
        <family val="2"/>
        <charset val="204"/>
        <scheme val="minor"/>
      </rPr>
      <t xml:space="preserve">                           канистра 10л/8кг</t>
    </r>
  </si>
  <si>
    <r>
      <rPr>
        <b/>
        <sz val="10"/>
        <color theme="1"/>
        <rFont val="Calibri"/>
        <family val="2"/>
        <charset val="204"/>
        <scheme val="minor"/>
      </rPr>
      <t xml:space="preserve">Клей Универсальный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[TB Multi Purpose] 289мл</t>
    </r>
  </si>
  <si>
    <r>
      <rPr>
        <b/>
        <sz val="10"/>
        <color theme="1"/>
        <rFont val="Calibri"/>
        <family val="2"/>
        <charset val="204"/>
        <scheme val="minor"/>
      </rPr>
      <t xml:space="preserve">Дюбель-гвоздь тарельчатый                              </t>
    </r>
    <r>
      <rPr>
        <sz val="10"/>
        <color theme="1"/>
        <rFont val="Calibri"/>
        <family val="2"/>
        <charset val="204"/>
        <scheme val="minor"/>
      </rPr>
      <t>(10мм х70мм) 100шт.</t>
    </r>
  </si>
  <si>
    <r>
      <rPr>
        <b/>
        <sz val="10"/>
        <color theme="1"/>
        <rFont val="Calibri"/>
        <family val="2"/>
        <charset val="204"/>
        <scheme val="minor"/>
      </rPr>
      <t xml:space="preserve">Дюбель полимерный звукоизоляционный                                     </t>
    </r>
    <r>
      <rPr>
        <sz val="10"/>
        <color theme="1"/>
        <rFont val="Calibri"/>
        <family val="2"/>
        <charset val="204"/>
        <scheme val="minor"/>
      </rPr>
      <t>(6мм х70мм) 100шт.</t>
    </r>
  </si>
  <si>
    <r>
      <rPr>
        <b/>
        <sz val="10"/>
        <color theme="1"/>
        <rFont val="Calibri"/>
        <family val="2"/>
        <charset val="204"/>
        <scheme val="minor"/>
      </rPr>
      <t xml:space="preserve">Лента Соноплат [SonoPlat]    </t>
    </r>
    <r>
      <rPr>
        <sz val="10"/>
        <color theme="1"/>
        <rFont val="Calibri"/>
        <family val="2"/>
        <charset val="204"/>
        <scheme val="minor"/>
      </rPr>
      <t xml:space="preserve">                          (50м х 50мм)</t>
    </r>
  </si>
  <si>
    <r>
      <rPr>
        <b/>
        <sz val="10"/>
        <color theme="1"/>
        <rFont val="Calibri"/>
        <family val="2"/>
        <charset val="204"/>
        <scheme val="minor"/>
      </rPr>
      <t xml:space="preserve">Лента Армированная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(50м х 50мм)</t>
    </r>
  </si>
  <si>
    <r>
      <rPr>
        <b/>
        <sz val="10"/>
        <color theme="1"/>
        <rFont val="Calibri"/>
        <family val="2"/>
        <charset val="204"/>
        <scheme val="minor"/>
      </rPr>
      <t xml:space="preserve">Лента Тексаунд [Tecsound band]    </t>
    </r>
    <r>
      <rPr>
        <sz val="10"/>
        <color theme="1"/>
        <rFont val="Calibri"/>
        <family val="2"/>
        <charset val="204"/>
        <scheme val="minor"/>
      </rPr>
      <t xml:space="preserve">                          (6м x 50мм x 2,6мм) </t>
    </r>
  </si>
  <si>
    <r>
      <rPr>
        <b/>
        <sz val="10"/>
        <color theme="1"/>
        <rFont val="Calibri"/>
        <family val="2"/>
        <charset val="204"/>
        <scheme val="minor"/>
      </rPr>
      <t xml:space="preserve">Лента ТермоЗвукоИзол      </t>
    </r>
    <r>
      <rPr>
        <sz val="10"/>
        <color theme="1"/>
        <rFont val="Calibri"/>
        <family val="2"/>
        <charset val="204"/>
        <scheme val="minor"/>
      </rPr>
      <t xml:space="preserve">                        (5м x 180мм  x 14мм) </t>
    </r>
  </si>
  <si>
    <r>
      <rPr>
        <b/>
        <sz val="10"/>
        <color theme="1"/>
        <rFont val="Calibri"/>
        <family val="2"/>
        <charset val="204"/>
        <scheme val="minor"/>
      </rPr>
      <t xml:space="preserve">Лента Звукоизол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(15м x 35мм  x 1,3мм)</t>
    </r>
  </si>
  <si>
    <r>
      <rPr>
        <b/>
        <sz val="10"/>
        <color theme="1"/>
        <rFont val="Calibri"/>
        <family val="2"/>
        <charset val="204"/>
        <scheme val="minor"/>
      </rPr>
      <t>Лента Звукоизол Металлизированная</t>
    </r>
    <r>
      <rPr>
        <sz val="10"/>
        <color theme="1"/>
        <rFont val="Calibri"/>
        <family val="2"/>
        <charset val="204"/>
        <scheme val="minor"/>
      </rPr>
      <t xml:space="preserve"> (15м x 35мм x 1,3мм)</t>
    </r>
  </si>
  <si>
    <r>
      <rPr>
        <b/>
        <sz val="10"/>
        <color theme="1"/>
        <rFont val="Calibri"/>
        <family val="2"/>
        <charset val="204"/>
        <scheme val="minor"/>
      </rPr>
      <t xml:space="preserve">Лента Уплотнительная DB      </t>
    </r>
    <r>
      <rPr>
        <sz val="10"/>
        <color theme="1"/>
        <rFont val="Calibri"/>
        <family val="2"/>
        <charset val="204"/>
        <scheme val="minor"/>
      </rPr>
      <t xml:space="preserve">                        (30м x 50мм x 2,5мм)</t>
    </r>
  </si>
  <si>
    <r>
      <rPr>
        <b/>
        <sz val="10"/>
        <color theme="1"/>
        <rFont val="Calibri"/>
        <family val="2"/>
        <charset val="204"/>
        <scheme val="minor"/>
      </rPr>
      <t>Виброшайба</t>
    </r>
    <r>
      <rPr>
        <sz val="10"/>
        <color theme="1"/>
        <rFont val="Calibri"/>
        <family val="2"/>
        <charset val="204"/>
        <scheme val="minor"/>
      </rPr>
      <t xml:space="preserve"> (14мм х 5мм) + </t>
    </r>
    <r>
      <rPr>
        <b/>
        <sz val="10"/>
        <color theme="1"/>
        <rFont val="Calibri"/>
        <family val="2"/>
        <charset val="204"/>
        <scheme val="minor"/>
      </rPr>
      <t xml:space="preserve">металлическая шайба </t>
    </r>
    <r>
      <rPr>
        <sz val="10"/>
        <color theme="1"/>
        <rFont val="Calibri"/>
        <family val="2"/>
        <charset val="204"/>
        <scheme val="minor"/>
      </rPr>
      <t>(М6) 50шт.</t>
    </r>
  </si>
  <si>
    <r>
      <rPr>
        <b/>
        <sz val="10"/>
        <color theme="1"/>
        <rFont val="Calibri"/>
        <family val="2"/>
        <charset val="204"/>
        <scheme val="minor"/>
      </rPr>
      <t xml:space="preserve">Деревянная рейка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(1,5м х 50мм х 21мм)</t>
    </r>
  </si>
  <si>
    <r>
      <rPr>
        <b/>
        <sz val="10"/>
        <color theme="1"/>
        <rFont val="Calibri"/>
        <family val="2"/>
        <charset val="204"/>
        <scheme val="minor"/>
      </rPr>
      <t xml:space="preserve">ГКЛ Звукоизоляционный [Knauf] тип DF </t>
    </r>
    <r>
      <rPr>
        <sz val="10"/>
        <color theme="1"/>
        <rFont val="Calibri"/>
        <family val="2"/>
        <charset val="204"/>
        <scheme val="minor"/>
      </rPr>
      <t>(2,5м х 1,2м х 12,5мм) 3м2</t>
    </r>
  </si>
  <si>
    <r>
      <rPr>
        <b/>
        <sz val="10"/>
        <color theme="1"/>
        <rFont val="Calibri"/>
        <family val="2"/>
        <charset val="204"/>
        <scheme val="minor"/>
      </rPr>
      <t xml:space="preserve">Актерм Стандарт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1/10л</t>
    </r>
  </si>
  <si>
    <t>л.</t>
  </si>
  <si>
    <r>
      <rPr>
        <b/>
        <sz val="10"/>
        <color theme="1"/>
        <rFont val="Calibri"/>
        <family val="2"/>
        <charset val="204"/>
        <scheme val="minor"/>
      </rPr>
      <t xml:space="preserve">Актерм Фасад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1/10л</t>
    </r>
  </si>
  <si>
    <r>
      <rPr>
        <b/>
        <sz val="10"/>
        <color theme="1"/>
        <rFont val="Calibri"/>
        <family val="2"/>
        <charset val="204"/>
        <scheme val="minor"/>
      </rPr>
      <t xml:space="preserve">Актерм Норд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1/10л</t>
    </r>
  </si>
  <si>
    <r>
      <rPr>
        <b/>
        <sz val="10"/>
        <rFont val="Calibri"/>
        <family val="2"/>
        <charset val="204"/>
        <scheme val="minor"/>
      </rPr>
      <t>Вибрафом [Vibrafoam] SD 10 красный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</si>
  <si>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10 красный </t>
    </r>
    <r>
      <rPr>
        <sz val="10"/>
        <rFont val="Calibri"/>
        <family val="2"/>
        <charset val="204"/>
        <scheme val="minor"/>
      </rPr>
      <t>(2м х 0,5м x 25мм)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</si>
  <si>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16 розовый </t>
    </r>
    <r>
      <rPr>
        <sz val="10"/>
        <rFont val="Calibri"/>
        <family val="2"/>
        <charset val="204"/>
        <scheme val="minor"/>
      </rPr>
      <t>(2м х 0,5м x 12,5мм) 1м2</t>
    </r>
  </si>
  <si>
    <r>
      <rPr>
        <b/>
        <sz val="10"/>
        <rFont val="Calibri"/>
        <family val="2"/>
        <charset val="204"/>
        <scheme val="minor"/>
      </rPr>
      <t>Вибрафом [Vibrafoam] SD 16 розовый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</si>
  <si>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rPr>
        <b/>
        <sz val="10"/>
        <rFont val="Calibri"/>
        <family val="2"/>
        <charset val="204"/>
        <scheme val="minor"/>
      </rPr>
      <t>Вибрафом [Vibrafoam] SD 26 оранжевый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</si>
  <si>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rPr>
        <b/>
        <sz val="10"/>
        <rFont val="Calibri"/>
        <family val="2"/>
        <charset val="204"/>
        <scheme val="minor"/>
      </rPr>
      <t>Вибрафом [Vibrafoam] SD 26 оранжевый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</si>
  <si>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rPr>
        <b/>
        <sz val="10"/>
        <rFont val="Calibri"/>
        <family val="2"/>
        <charset val="204"/>
        <scheme val="minor"/>
      </rPr>
      <t>Вибрафом [Vibrafoam] SD 40 желтый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</si>
  <si>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40 желтый </t>
    </r>
    <r>
      <rPr>
        <sz val="10"/>
        <rFont val="Calibri"/>
        <family val="2"/>
        <charset val="204"/>
        <scheme val="minor"/>
      </rPr>
      <t>(2м х 0,5м x 25мм)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</si>
  <si>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65 светло-зеленый </t>
    </r>
    <r>
      <rPr>
        <sz val="10"/>
        <rFont val="Calibri"/>
        <family val="2"/>
        <charset val="204"/>
        <scheme val="minor"/>
      </rPr>
      <t>(2м х 0,5м x 12,5мм)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</si>
  <si>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65 светло-зеленый </t>
    </r>
    <r>
      <rPr>
        <sz val="10"/>
        <rFont val="Calibri"/>
        <family val="2"/>
        <charset val="204"/>
        <scheme val="minor"/>
      </rPr>
      <t>(2м х 0,5м x 25мм) 1м2</t>
    </r>
  </si>
  <si>
    <r>
      <rPr>
        <b/>
        <sz val="10"/>
        <rFont val="Calibri"/>
        <family val="2"/>
        <charset val="204"/>
        <scheme val="minor"/>
      </rPr>
      <t>Вибрафом [Vibrafoam] SD 110 зеленый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</si>
  <si>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110 зеленый </t>
    </r>
    <r>
      <rPr>
        <sz val="10"/>
        <rFont val="Calibri"/>
        <family val="2"/>
        <charset val="204"/>
        <scheme val="minor"/>
      </rPr>
      <t>(2м х 0,5м x 25мм) 1м2</t>
    </r>
  </si>
  <si>
    <r>
      <rPr>
        <b/>
        <sz val="10"/>
        <rFont val="Calibri"/>
        <family val="2"/>
        <charset val="204"/>
        <scheme val="minor"/>
      </rPr>
      <t>Вибрафом [Vibrafoam] SD 170 темно-зеленый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</si>
  <si>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rPr>
        <b/>
        <sz val="10"/>
        <rFont val="Calibri"/>
        <family val="2"/>
        <charset val="204"/>
        <scheme val="minor"/>
      </rPr>
      <t>Вибрафом [Vibrafoam] SD 170 темно-зеленый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</si>
  <si>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rPr>
        <b/>
        <sz val="10"/>
        <rFont val="Calibri"/>
        <family val="2"/>
        <charset val="204"/>
        <scheme val="minor"/>
      </rPr>
      <t>Вибрафом [Vibrafoam] SD 260 сине-зеленый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</si>
  <si>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260 сине-зеленый </t>
    </r>
    <r>
      <rPr>
        <sz val="10"/>
        <rFont val="Calibri"/>
        <family val="2"/>
        <charset val="204"/>
        <scheme val="minor"/>
      </rPr>
      <t>(2м х 0,5м x 25мм)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</si>
  <si>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400 синий </t>
    </r>
    <r>
      <rPr>
        <sz val="10"/>
        <rFont val="Calibri"/>
        <family val="2"/>
        <charset val="204"/>
        <scheme val="minor"/>
      </rPr>
      <t>(2м х 0,5м x 12,5мм)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</si>
  <si>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400 синий </t>
    </r>
    <r>
      <rPr>
        <sz val="10"/>
        <rFont val="Calibri"/>
        <family val="2"/>
        <charset val="204"/>
        <scheme val="minor"/>
      </rPr>
      <t>(2м х 0,5м x 25мм) 1м2</t>
    </r>
  </si>
  <si>
    <r>
      <rPr>
        <b/>
        <sz val="10"/>
        <rFont val="Calibri"/>
        <family val="2"/>
        <charset val="204"/>
        <scheme val="minor"/>
      </rPr>
      <t>Вибрафом [Vibrafoam] SD 650 темно-синий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</si>
  <si>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rPr>
        <b/>
        <sz val="10"/>
        <rFont val="Calibri"/>
        <family val="2"/>
        <charset val="204"/>
        <scheme val="minor"/>
      </rPr>
      <t>Вибрафом [Vibrafoam] SD 650 темно-синий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</si>
  <si>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950 фиолетовый </t>
    </r>
    <r>
      <rPr>
        <sz val="10"/>
        <rFont val="Calibri"/>
        <family val="2"/>
        <charset val="204"/>
        <scheme val="minor"/>
      </rPr>
      <t>(2м х 0,5м x 12,5мм) 1м2</t>
    </r>
  </si>
  <si>
    <r>
      <rPr>
        <b/>
        <sz val="10"/>
        <rFont val="Calibri"/>
        <family val="2"/>
        <charset val="204"/>
        <scheme val="minor"/>
      </rPr>
      <t>Вибрафом [Vibrafoam] SD 950 фиолетовый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</si>
  <si>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1300 темно-розовый </t>
    </r>
    <r>
      <rPr>
        <sz val="10"/>
        <rFont val="Calibri"/>
        <family val="2"/>
        <charset val="204"/>
        <scheme val="minor"/>
      </rPr>
      <t>(2м х 0,5м x 12,5мм) 1м2</t>
    </r>
  </si>
  <si>
    <r>
      <rPr>
        <b/>
        <sz val="10"/>
        <rFont val="Calibri"/>
        <family val="2"/>
        <charset val="204"/>
        <scheme val="minor"/>
      </rPr>
      <t>Вибрафом [Vibrafoam] SD 1300 темно-розовый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</si>
  <si>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rPr>
        <b/>
        <sz val="10"/>
        <rFont val="Calibri"/>
        <family val="2"/>
        <charset val="204"/>
        <scheme val="minor"/>
      </rPr>
      <t>Вибрафом [Vibrafoam] SD 1900 бордовый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</si>
  <si>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rPr>
        <b/>
        <sz val="10"/>
        <rFont val="Calibri"/>
        <family val="2"/>
        <charset val="204"/>
        <scheme val="minor"/>
      </rPr>
      <t xml:space="preserve">Вибрафом [Vibrafoam] SD 1900 бордовый </t>
    </r>
    <r>
      <rPr>
        <sz val="10"/>
        <rFont val="Calibri"/>
        <family val="2"/>
        <charset val="204"/>
        <scheme val="minor"/>
      </rPr>
      <t>(2м х 0,5м x 25мм) 1м2</t>
    </r>
  </si>
  <si>
    <r>
      <rPr>
        <b/>
        <sz val="10"/>
        <rFont val="Calibri"/>
        <family val="2"/>
        <charset val="204"/>
        <scheme val="minor"/>
      </rPr>
      <t xml:space="preserve">Силомер [Sylomer] SR 11 желтый   </t>
    </r>
    <r>
      <rPr>
        <sz val="10"/>
        <rFont val="Calibri"/>
        <family val="2"/>
        <charset val="204"/>
        <scheme val="minor"/>
      </rPr>
      <t xml:space="preserve">         (исх. размер 5м х 1,5м x 12,5мм)</t>
    </r>
  </si>
  <si>
    <t>м.п</t>
  </si>
  <si>
    <r>
      <rPr>
        <b/>
        <sz val="10"/>
        <rFont val="Calibri"/>
        <family val="2"/>
        <charset val="204"/>
        <scheme val="minor"/>
      </rPr>
      <t xml:space="preserve">Силомер [Sylomer] SR 11 желтый     </t>
    </r>
    <r>
      <rPr>
        <sz val="10"/>
        <rFont val="Calibri"/>
        <family val="2"/>
        <charset val="204"/>
        <scheme val="minor"/>
      </rPr>
      <t xml:space="preserve">               (исх. размер 5м х 1,5м x 25мм)</t>
    </r>
  </si>
  <si>
    <r>
      <rPr>
        <b/>
        <sz val="10"/>
        <rFont val="Calibri"/>
        <family val="2"/>
        <charset val="204"/>
        <scheme val="minor"/>
      </rPr>
      <t>Силомер [Sylomer] SR 18 оранжевый</t>
    </r>
    <r>
      <rPr>
        <sz val="10"/>
        <rFont val="Calibri"/>
        <family val="2"/>
        <charset val="204"/>
        <scheme val="minor"/>
      </rPr>
      <t xml:space="preserve"> (исх. размер 5м х 1,5м x 12,5мм)</t>
    </r>
  </si>
  <si>
    <r>
      <rPr>
        <b/>
        <sz val="10"/>
        <rFont val="Calibri"/>
        <family val="2"/>
        <charset val="204"/>
        <scheme val="minor"/>
      </rPr>
      <t>Силомер [Sylomer] SR 18 оранжевый</t>
    </r>
    <r>
      <rPr>
        <sz val="10"/>
        <rFont val="Calibri"/>
        <family val="2"/>
        <charset val="204"/>
        <scheme val="minor"/>
      </rPr>
      <t xml:space="preserve"> (исх. размер 5м х 1,5м x 25мм)</t>
    </r>
  </si>
  <si>
    <r>
      <rPr>
        <b/>
        <sz val="10"/>
        <rFont val="Calibri"/>
        <family val="2"/>
        <charset val="204"/>
        <scheme val="minor"/>
      </rPr>
      <t xml:space="preserve">Силомер [Sylomer] SR 28 синий   </t>
    </r>
    <r>
      <rPr>
        <sz val="10"/>
        <rFont val="Calibri"/>
        <family val="2"/>
        <charset val="204"/>
        <scheme val="minor"/>
      </rPr>
      <t xml:space="preserve">                (исх. размер 5м х 1,5м x 12,5мм)</t>
    </r>
  </si>
  <si>
    <r>
      <rPr>
        <b/>
        <sz val="10"/>
        <rFont val="Calibri"/>
        <family val="2"/>
        <charset val="204"/>
        <scheme val="minor"/>
      </rPr>
      <t xml:space="preserve">Силомер [Sylomer] SR 28 синий   </t>
    </r>
    <r>
      <rPr>
        <sz val="10"/>
        <rFont val="Calibri"/>
        <family val="2"/>
        <charset val="204"/>
        <scheme val="minor"/>
      </rPr>
      <t xml:space="preserve">               (исх. размер 5м х 1,5м x 25мм)</t>
    </r>
  </si>
  <si>
    <r>
      <rPr>
        <b/>
        <sz val="10"/>
        <rFont val="Calibri"/>
        <family val="2"/>
        <charset val="204"/>
        <scheme val="minor"/>
      </rPr>
      <t>Силомер [Sylomer] SR 42 розовый</t>
    </r>
    <r>
      <rPr>
        <sz val="10"/>
        <rFont val="Calibri"/>
        <family val="2"/>
        <charset val="204"/>
        <scheme val="minor"/>
      </rPr>
      <t xml:space="preserve">            (исх. размер 5м х 1,5м x 12,5мм)</t>
    </r>
  </si>
  <si>
    <r>
      <rPr>
        <b/>
        <sz val="10"/>
        <rFont val="Calibri"/>
        <family val="2"/>
        <charset val="204"/>
        <scheme val="minor"/>
      </rPr>
      <t xml:space="preserve">Силомер [Sylomer] SR 42 розовый </t>
    </r>
    <r>
      <rPr>
        <sz val="10"/>
        <rFont val="Calibri"/>
        <family val="2"/>
        <charset val="204"/>
        <scheme val="minor"/>
      </rPr>
      <t xml:space="preserve">             (исх. размер 5м х 1,5м x 25мм)</t>
    </r>
  </si>
  <si>
    <r>
      <rPr>
        <b/>
        <sz val="10"/>
        <rFont val="Calibri"/>
        <family val="2"/>
        <charset val="204"/>
        <scheme val="minor"/>
      </rPr>
      <t xml:space="preserve">Силомер [Sylomer] SR 55 зеленый    </t>
    </r>
    <r>
      <rPr>
        <sz val="10"/>
        <rFont val="Calibri"/>
        <family val="2"/>
        <charset val="204"/>
        <scheme val="minor"/>
      </rPr>
      <t xml:space="preserve">                 (исх. размер 5м х 1,5м x 12,5мм)</t>
    </r>
  </si>
  <si>
    <r>
      <rPr>
        <b/>
        <sz val="10"/>
        <rFont val="Calibri"/>
        <family val="2"/>
        <charset val="204"/>
        <scheme val="minor"/>
      </rPr>
      <t xml:space="preserve">Силомер [Sylomer] SR 55 зеленый </t>
    </r>
    <r>
      <rPr>
        <sz val="10"/>
        <rFont val="Calibri"/>
        <family val="2"/>
        <charset val="204"/>
        <scheme val="minor"/>
      </rPr>
      <t xml:space="preserve">              (исх. размер 5м х 1,5м x 25мм)</t>
    </r>
  </si>
  <si>
    <r>
      <rPr>
        <b/>
        <sz val="10"/>
        <rFont val="Calibri"/>
        <family val="2"/>
        <charset val="204"/>
        <scheme val="minor"/>
      </rPr>
      <t>Силомер [Sylomer] SR 110 коричневый</t>
    </r>
    <r>
      <rPr>
        <sz val="10"/>
        <rFont val="Calibri"/>
        <family val="2"/>
        <charset val="204"/>
        <scheme val="minor"/>
      </rPr>
      <t xml:space="preserve"> (исх. размер 5м х 1,5м x 12,5мм)</t>
    </r>
  </si>
  <si>
    <r>
      <rPr>
        <b/>
        <sz val="10"/>
        <rFont val="Calibri"/>
        <family val="2"/>
        <charset val="204"/>
        <scheme val="minor"/>
      </rPr>
      <t>Силомер [Sylomer] SR 110 коричневый</t>
    </r>
    <r>
      <rPr>
        <sz val="10"/>
        <rFont val="Calibri"/>
        <family val="2"/>
        <charset val="204"/>
        <scheme val="minor"/>
      </rPr>
      <t xml:space="preserve"> (исх. размер 5м х 1,5м x 25мм)</t>
    </r>
  </si>
  <si>
    <r>
      <rPr>
        <b/>
        <sz val="10"/>
        <rFont val="Calibri"/>
        <family val="2"/>
        <charset val="204"/>
        <scheme val="minor"/>
      </rPr>
      <t xml:space="preserve">Силомер [Sylomer] SR 220 красный </t>
    </r>
    <r>
      <rPr>
        <sz val="10"/>
        <rFont val="Calibri"/>
        <family val="2"/>
        <charset val="204"/>
        <scheme val="minor"/>
      </rPr>
      <t>(исх. размер 5м х 1,5м x 12,5мм)</t>
    </r>
  </si>
  <si>
    <r>
      <rPr>
        <b/>
        <sz val="10"/>
        <rFont val="Calibri"/>
        <family val="2"/>
        <charset val="204"/>
        <scheme val="minor"/>
      </rPr>
      <t xml:space="preserve">Силомер [Sylomer] SR 220 красный </t>
    </r>
    <r>
      <rPr>
        <sz val="10"/>
        <rFont val="Calibri"/>
        <family val="2"/>
        <charset val="204"/>
        <scheme val="minor"/>
      </rPr>
      <t>(исх. размер 5м х 1,5м x 25мм)</t>
    </r>
  </si>
  <si>
    <r>
      <rPr>
        <b/>
        <sz val="10"/>
        <rFont val="Calibri"/>
        <family val="2"/>
        <charset val="204"/>
        <scheme val="minor"/>
      </rPr>
      <t xml:space="preserve">Силомер [Sylomer] SR 450 серый   </t>
    </r>
    <r>
      <rPr>
        <sz val="10"/>
        <rFont val="Calibri"/>
        <family val="2"/>
        <charset val="204"/>
        <scheme val="minor"/>
      </rPr>
      <t xml:space="preserve">             (исх. размер 5м х 1,5м x 12,5мм)</t>
    </r>
  </si>
  <si>
    <r>
      <rPr>
        <b/>
        <sz val="10"/>
        <rFont val="Calibri"/>
        <family val="2"/>
        <charset val="204"/>
        <scheme val="minor"/>
      </rPr>
      <t xml:space="preserve">Силомер [Sylomer] SR 450 серый   </t>
    </r>
    <r>
      <rPr>
        <sz val="10"/>
        <rFont val="Calibri"/>
        <family val="2"/>
        <charset val="204"/>
        <scheme val="minor"/>
      </rPr>
      <t xml:space="preserve">             (исх. размер 5м х 1,5м x 25мм)</t>
    </r>
  </si>
  <si>
    <r>
      <rPr>
        <b/>
        <sz val="10"/>
        <rFont val="Calibri"/>
        <family val="2"/>
        <charset val="204"/>
        <scheme val="minor"/>
      </rPr>
      <t xml:space="preserve">Силомер [Sylomer] SR 850 бирюзовый </t>
    </r>
    <r>
      <rPr>
        <sz val="10"/>
        <rFont val="Calibri"/>
        <family val="2"/>
        <charset val="204"/>
        <scheme val="minor"/>
      </rPr>
      <t>(исх. размер 5м х 1,5м x 12,5мм)</t>
    </r>
  </si>
  <si>
    <r>
      <rPr>
        <b/>
        <sz val="10"/>
        <rFont val="Calibri"/>
        <family val="2"/>
        <charset val="204"/>
        <scheme val="minor"/>
      </rPr>
      <t>Силомер [Sylomer] SR 850 бирюзовый</t>
    </r>
    <r>
      <rPr>
        <sz val="10"/>
        <rFont val="Calibri"/>
        <family val="2"/>
        <charset val="204"/>
        <scheme val="minor"/>
      </rPr>
      <t xml:space="preserve"> (исх. размер 5м х 1,5м x 25мм)</t>
    </r>
  </si>
  <si>
    <r>
      <rPr>
        <b/>
        <sz val="10"/>
        <rFont val="Calibri"/>
        <family val="2"/>
        <charset val="204"/>
        <scheme val="minor"/>
      </rPr>
      <t>Силомер [Sylomer] SR 1200 фиолетовый</t>
    </r>
    <r>
      <rPr>
        <sz val="10"/>
        <rFont val="Calibri"/>
        <family val="2"/>
        <charset val="204"/>
        <scheme val="minor"/>
      </rPr>
      <t xml:space="preserve"> (исх. размер 5м х 1,5м x 12,5мм)</t>
    </r>
  </si>
  <si>
    <r>
      <rPr>
        <b/>
        <sz val="10"/>
        <rFont val="Calibri"/>
        <family val="2"/>
        <charset val="204"/>
        <scheme val="minor"/>
      </rPr>
      <t>Силомер [Sylomer] SR 1200 фиолетовый</t>
    </r>
    <r>
      <rPr>
        <sz val="10"/>
        <rFont val="Calibri"/>
        <family val="2"/>
        <charset val="204"/>
        <scheme val="minor"/>
      </rPr>
      <t xml:space="preserve"> (исх. размер 5м х 1,5м x 25мм)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</si>
  <si>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1мм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(0,6м x 0,6м х 14мм) 0,36м2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</si>
  <si>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1мм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(0,6м x 0,6м х 25мм) 0,36м2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</si>
  <si>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1,5мм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(0,6м x 0,6м х 25мм) 0,36м2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</si>
  <si>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1мм     </t>
    </r>
    <r>
      <rPr>
        <sz val="10"/>
        <color theme="1"/>
        <rFont val="Calibri"/>
        <family val="2"/>
        <charset val="204"/>
        <scheme val="minor"/>
      </rPr>
      <t xml:space="preserve">                             (1,2м x 0,6м х 14мм) 0,72м2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</si>
  <si>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1мм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(1,2м x 0,6м х 25мм) 0,72м2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</si>
  <si>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1,5мм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(1,2м x 0,6м х 25мм) 0,72м2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</si>
  <si>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1мм                                             </t>
    </r>
    <r>
      <rPr>
        <sz val="10"/>
        <color theme="1"/>
        <rFont val="Calibri"/>
        <family val="2"/>
        <charset val="204"/>
        <scheme val="minor"/>
      </rPr>
      <t>(2,4м x 0,6м х 14мм) 1,44м2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</si>
  <si>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1мм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(2,4м x 0,6м х 25мм) 1,44м2</t>
    </r>
  </si>
  <si>
    <r>
      <rPr>
        <b/>
        <sz val="10"/>
        <color theme="1"/>
        <rFont val="Calibri"/>
        <family val="2"/>
        <charset val="204"/>
        <scheme val="minor"/>
      </rPr>
      <t xml:space="preserve">Саундек [Soundec] 1,5мм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(2,4м x 0,6м х 25мм) 1,44м2  </t>
    </r>
  </si>
  <si>
    <t>Покраска материала Саундек [Soundec].  Темный цвет + 45% к стоимости за панель. Светлый цвет +40% к стоимости за панель.</t>
  </si>
  <si>
    <r>
      <rPr>
        <b/>
        <sz val="10"/>
        <color theme="1"/>
        <rFont val="Calibri"/>
        <family val="2"/>
        <charset val="204"/>
        <scheme val="minor"/>
      </rPr>
      <t>SAB Acoustic Premium P1 [без рельефа]</t>
    </r>
    <r>
      <rPr>
        <sz val="10"/>
        <color theme="1"/>
        <rFont val="Calibri"/>
        <family val="2"/>
        <charset val="204"/>
        <scheme val="minor"/>
      </rPr>
      <t xml:space="preserve"> (0,6м x 0,6м х 30мм) 0,36м2</t>
    </r>
  </si>
  <si>
    <r>
      <rPr>
        <b/>
        <sz val="10"/>
        <color theme="1"/>
        <rFont val="Calibri"/>
        <family val="2"/>
        <charset val="204"/>
        <scheme val="minor"/>
      </rPr>
      <t>SAB Acoustic Premium P1 [без рельефа]</t>
    </r>
    <r>
      <rPr>
        <sz val="10"/>
        <color theme="1"/>
        <rFont val="Calibri"/>
        <family val="2"/>
        <charset val="204"/>
        <scheme val="minor"/>
      </rPr>
      <t xml:space="preserve"> (1,2м x 0,6м х 30мм) 0,72м2</t>
    </r>
  </si>
  <si>
    <r>
      <rPr>
        <b/>
        <sz val="10"/>
        <color theme="1"/>
        <rFont val="Calibri"/>
        <family val="2"/>
        <charset val="204"/>
        <scheme val="minor"/>
      </rPr>
      <t xml:space="preserve">SAB Acoustic Premium P1 [без рельефа] </t>
    </r>
    <r>
      <rPr>
        <sz val="10"/>
        <color theme="1"/>
        <rFont val="Calibri"/>
        <family val="2"/>
        <charset val="204"/>
        <scheme val="minor"/>
      </rPr>
      <t>(0,6м x 0,6м х 50мм) 0,36м2</t>
    </r>
  </si>
  <si>
    <r>
      <rPr>
        <b/>
        <sz val="10"/>
        <color theme="1"/>
        <rFont val="Calibri"/>
        <family val="2"/>
        <charset val="204"/>
        <scheme val="minor"/>
      </rPr>
      <t xml:space="preserve">SAB Acoustic Premium P1 [без рельефа] </t>
    </r>
    <r>
      <rPr>
        <sz val="10"/>
        <color theme="1"/>
        <rFont val="Calibri"/>
        <family val="2"/>
        <charset val="204"/>
        <scheme val="minor"/>
      </rPr>
      <t>(1,2м x 0,6м х 50мм) 0,72м2</t>
    </r>
  </si>
  <si>
    <r>
      <rPr>
        <b/>
        <sz val="10"/>
        <color theme="1"/>
        <rFont val="Calibri"/>
        <family val="2"/>
        <charset val="204"/>
        <scheme val="minor"/>
      </rPr>
      <t>SAB Acoustic Premium P2 [фаска]</t>
    </r>
    <r>
      <rPr>
        <sz val="10"/>
        <color theme="1"/>
        <rFont val="Calibri"/>
        <family val="2"/>
        <charset val="204"/>
        <scheme val="minor"/>
      </rPr>
      <t xml:space="preserve">                  (0,6м x 0,6м х 30мм) 0,36м2</t>
    </r>
  </si>
  <si>
    <r>
      <rPr>
        <b/>
        <sz val="10"/>
        <color theme="1"/>
        <rFont val="Calibri"/>
        <family val="2"/>
        <charset val="204"/>
        <scheme val="minor"/>
      </rPr>
      <t xml:space="preserve">SAB Acoustic Premium P2 [фаска]                     </t>
    </r>
    <r>
      <rPr>
        <sz val="10"/>
        <color theme="1"/>
        <rFont val="Calibri"/>
        <family val="2"/>
        <charset val="204"/>
        <scheme val="minor"/>
      </rPr>
      <t xml:space="preserve"> (1,2м x 0,6м х 30мм) 0,72м2</t>
    </r>
  </si>
  <si>
    <r>
      <rPr>
        <b/>
        <sz val="10"/>
        <color theme="1"/>
        <rFont val="Calibri"/>
        <family val="2"/>
        <charset val="204"/>
        <scheme val="minor"/>
      </rPr>
      <t xml:space="preserve">SAB Acoustic Premium P2 [фаска]                    </t>
    </r>
    <r>
      <rPr>
        <sz val="10"/>
        <color theme="1"/>
        <rFont val="Calibri"/>
        <family val="2"/>
        <charset val="204"/>
        <scheme val="minor"/>
      </rPr>
      <t>(0,6м x 0,6м х 50мм) 0,36м2</t>
    </r>
  </si>
  <si>
    <r>
      <rPr>
        <b/>
        <sz val="10"/>
        <color theme="1"/>
        <rFont val="Calibri"/>
        <family val="2"/>
        <charset val="204"/>
        <scheme val="minor"/>
      </rPr>
      <t xml:space="preserve">SAB Acoustic Premium P2 [фаска]                 </t>
    </r>
    <r>
      <rPr>
        <sz val="10"/>
        <color theme="1"/>
        <rFont val="Calibri"/>
        <family val="2"/>
        <charset val="204"/>
        <scheme val="minor"/>
      </rPr>
      <t xml:space="preserve"> (1,2м x 0,6м х 50мм) 0,72м2</t>
    </r>
  </si>
  <si>
    <r>
      <rPr>
        <b/>
        <sz val="10"/>
        <color theme="1"/>
        <rFont val="Calibri"/>
        <family val="2"/>
        <charset val="204"/>
        <scheme val="minor"/>
      </rPr>
      <t>SAB Acoustic Premium P3 [плитка]</t>
    </r>
    <r>
      <rPr>
        <sz val="10"/>
        <color theme="1"/>
        <rFont val="Calibri"/>
        <family val="2"/>
        <charset val="204"/>
        <scheme val="minor"/>
      </rPr>
      <t xml:space="preserve">                (0,6м x 0,6м х 30мм) 0,36м2</t>
    </r>
  </si>
  <si>
    <r>
      <rPr>
        <b/>
        <sz val="10"/>
        <color theme="1"/>
        <rFont val="Calibri"/>
        <family val="2"/>
        <charset val="204"/>
        <scheme val="minor"/>
      </rPr>
      <t xml:space="preserve">SAB Acoustic Premium P3 [плитка]                     </t>
    </r>
    <r>
      <rPr>
        <sz val="10"/>
        <color theme="1"/>
        <rFont val="Calibri"/>
        <family val="2"/>
        <charset val="204"/>
        <scheme val="minor"/>
      </rPr>
      <t xml:space="preserve"> (0,6м x 0,6м х 50мм) 0,36м2</t>
    </r>
  </si>
  <si>
    <t>Покраска материала SAB Acoustic Premium.  Темный цвет + 45% к стоимости за панель. Светлый цвет +40% к стоимости за панель.</t>
  </si>
  <si>
    <r>
      <rPr>
        <b/>
        <sz val="10"/>
        <rFont val="Calibri"/>
        <family val="2"/>
        <charset val="204"/>
        <scheme val="minor"/>
      </rPr>
      <t>SAB Acoustic Standart S1 [без рельефа]</t>
    </r>
    <r>
      <rPr>
        <sz val="10"/>
        <rFont val="Calibri"/>
        <family val="2"/>
        <charset val="204"/>
        <scheme val="minor"/>
      </rPr>
      <t xml:space="preserve">                                                                 (1м х 1м х 30мм) 1м2</t>
    </r>
  </si>
  <si>
    <r>
      <rPr>
        <b/>
        <sz val="10"/>
        <rFont val="Calibri"/>
        <family val="2"/>
        <charset val="204"/>
        <scheme val="minor"/>
      </rPr>
      <t xml:space="preserve">SAB Acoustic Standart S1 [без рельефа] </t>
    </r>
    <r>
      <rPr>
        <sz val="10"/>
        <rFont val="Calibri"/>
        <family val="2"/>
        <charset val="204"/>
        <scheme val="minor"/>
      </rPr>
      <t>(1м х 1м х 50мм) 1м2</t>
    </r>
  </si>
  <si>
    <r>
      <rPr>
        <b/>
        <sz val="10"/>
        <rFont val="Calibri"/>
        <family val="2"/>
        <charset val="204"/>
        <scheme val="minor"/>
      </rPr>
      <t xml:space="preserve">SAB Acoustic Standart S2 [фаска]  </t>
    </r>
    <r>
      <rPr>
        <sz val="10"/>
        <rFont val="Calibri"/>
        <family val="2"/>
        <charset val="204"/>
        <scheme val="minor"/>
      </rPr>
      <t xml:space="preserve">                              (1м х 1м х 30мм) 1м2</t>
    </r>
  </si>
  <si>
    <r>
      <rPr>
        <b/>
        <sz val="10"/>
        <rFont val="Calibri"/>
        <family val="2"/>
        <charset val="204"/>
        <scheme val="minor"/>
      </rPr>
      <t xml:space="preserve">SAB Acoustic Standart S2 [фаска]  </t>
    </r>
    <r>
      <rPr>
        <sz val="10"/>
        <rFont val="Calibri"/>
        <family val="2"/>
        <charset val="204"/>
        <scheme val="minor"/>
      </rPr>
      <t xml:space="preserve">                       (1м х 1м х 50мм) 1м2</t>
    </r>
  </si>
  <si>
    <r>
      <rPr>
        <b/>
        <sz val="10"/>
        <rFont val="Calibri"/>
        <family val="2"/>
        <charset val="204"/>
        <scheme val="minor"/>
      </rPr>
      <t>SAB Acoustic Standart S3 [волна]</t>
    </r>
    <r>
      <rPr>
        <sz val="10"/>
        <rFont val="Calibri"/>
        <family val="2"/>
        <charset val="204"/>
        <scheme val="minor"/>
      </rPr>
      <t xml:space="preserve">                    (1м х 1м х 20мм) 1м2</t>
    </r>
  </si>
  <si>
    <r>
      <rPr>
        <b/>
        <sz val="10"/>
        <rFont val="Calibri"/>
        <family val="2"/>
        <charset val="204"/>
        <scheme val="minor"/>
      </rPr>
      <t xml:space="preserve">SAB Acoustic Standart S3 [волна]  </t>
    </r>
    <r>
      <rPr>
        <sz val="10"/>
        <rFont val="Calibri"/>
        <family val="2"/>
        <charset val="204"/>
        <scheme val="minor"/>
      </rPr>
      <t xml:space="preserve">                   (1м х 1м х 50мм) 1м2</t>
    </r>
  </si>
  <si>
    <r>
      <rPr>
        <b/>
        <sz val="10"/>
        <rFont val="Calibri"/>
        <family val="2"/>
        <charset val="204"/>
        <scheme val="minor"/>
      </rPr>
      <t xml:space="preserve">SAB Acoustic Standart S4 [пирамида] </t>
    </r>
    <r>
      <rPr>
        <sz val="10"/>
        <rFont val="Calibri"/>
        <family val="2"/>
        <charset val="204"/>
        <scheme val="minor"/>
      </rPr>
      <t xml:space="preserve">         (0,96м х 0,96м х 50мм) 0,92м2</t>
    </r>
  </si>
  <si>
    <r>
      <rPr>
        <b/>
        <sz val="10"/>
        <rFont val="Calibri"/>
        <family val="2"/>
        <charset val="204"/>
        <scheme val="minor"/>
      </rPr>
      <t>SAB Acoustic Standart S4 [пирамида]</t>
    </r>
    <r>
      <rPr>
        <sz val="10"/>
        <rFont val="Calibri"/>
        <family val="2"/>
        <charset val="204"/>
        <scheme val="minor"/>
      </rPr>
      <t xml:space="preserve"> (0,96м х 0,96м х 70мм) 0,92м2</t>
    </r>
  </si>
  <si>
    <r>
      <rPr>
        <b/>
        <sz val="10"/>
        <rFont val="Calibri"/>
        <family val="2"/>
        <charset val="204"/>
        <scheme val="minor"/>
      </rPr>
      <t xml:space="preserve">SAB Acoustic Standart S6 [треугольник] </t>
    </r>
    <r>
      <rPr>
        <sz val="10"/>
        <rFont val="Calibri"/>
        <family val="2"/>
        <charset val="204"/>
        <scheme val="minor"/>
      </rPr>
      <t xml:space="preserve">        (1м х 1м х 50мм) 1м2</t>
    </r>
  </si>
  <si>
    <r>
      <rPr>
        <b/>
        <sz val="10"/>
        <rFont val="Calibri"/>
        <family val="2"/>
        <charset val="204"/>
        <scheme val="minor"/>
      </rPr>
      <t>SAB Acoustic Standart S6 [треугольник]</t>
    </r>
    <r>
      <rPr>
        <sz val="10"/>
        <rFont val="Calibri"/>
        <family val="2"/>
        <charset val="204"/>
        <scheme val="minor"/>
      </rPr>
      <t xml:space="preserve">           (1м х 1м х 70мм) 1м2</t>
    </r>
  </si>
  <si>
    <r>
      <rPr>
        <b/>
        <sz val="10"/>
        <rFont val="Calibri"/>
        <family val="2"/>
        <charset val="204"/>
        <scheme val="minor"/>
      </rPr>
      <t xml:space="preserve">SAB Acoustic Standart S7 [плитка]   </t>
    </r>
    <r>
      <rPr>
        <sz val="10"/>
        <rFont val="Calibri"/>
        <family val="2"/>
        <charset val="204"/>
        <scheme val="minor"/>
      </rPr>
      <t xml:space="preserve">                    (1м х 1м х 30мм) 1м2</t>
    </r>
  </si>
  <si>
    <r>
      <rPr>
        <b/>
        <sz val="10"/>
        <rFont val="Calibri"/>
        <family val="2"/>
        <charset val="204"/>
        <scheme val="minor"/>
      </rPr>
      <t xml:space="preserve">SAB Acoustic Standart S7 [плитка]   </t>
    </r>
    <r>
      <rPr>
        <sz val="10"/>
        <rFont val="Calibri"/>
        <family val="2"/>
        <charset val="204"/>
        <scheme val="minor"/>
      </rPr>
      <t xml:space="preserve">                    (1м х 1м х 50мм) 1м2</t>
    </r>
  </si>
  <si>
    <r>
      <rPr>
        <b/>
        <sz val="10"/>
        <rFont val="Calibri"/>
        <family val="2"/>
        <charset val="204"/>
        <scheme val="minor"/>
      </rPr>
      <t xml:space="preserve">SAB Acoustic Standart S8 [сити]      </t>
    </r>
    <r>
      <rPr>
        <sz val="10"/>
        <rFont val="Calibri"/>
        <family val="2"/>
        <charset val="204"/>
        <scheme val="minor"/>
      </rPr>
      <t xml:space="preserve">                   (1м х 0,6м х 50мм) 0,6м2</t>
    </r>
  </si>
  <si>
    <r>
      <rPr>
        <b/>
        <sz val="10"/>
        <rFont val="Calibri"/>
        <family val="2"/>
        <charset val="204"/>
        <scheme val="minor"/>
      </rPr>
      <t xml:space="preserve">SAB Acoustic Standart S8 [сити]   </t>
    </r>
    <r>
      <rPr>
        <sz val="10"/>
        <rFont val="Calibri"/>
        <family val="2"/>
        <charset val="204"/>
        <scheme val="minor"/>
      </rPr>
      <t xml:space="preserve">                      (1м х 0,6м х 70мм) 0,6м2</t>
    </r>
  </si>
  <si>
    <r>
      <rPr>
        <b/>
        <sz val="10"/>
        <rFont val="Calibri"/>
        <family val="2"/>
        <charset val="204"/>
        <scheme val="minor"/>
      </rPr>
      <t>SAB Acoustic Standart S9 [Т-образный]</t>
    </r>
    <r>
      <rPr>
        <sz val="10"/>
        <rFont val="Calibri"/>
        <family val="2"/>
        <charset val="204"/>
        <scheme val="minor"/>
      </rPr>
      <t xml:space="preserve"> (1м х 1м х 50мм) 1м2</t>
    </r>
  </si>
  <si>
    <r>
      <rPr>
        <b/>
        <sz val="10"/>
        <rFont val="Calibri"/>
        <family val="2"/>
        <charset val="204"/>
        <scheme val="minor"/>
      </rPr>
      <t>SAB Acoustic Standart S9 [Т-образный]</t>
    </r>
    <r>
      <rPr>
        <sz val="10"/>
        <rFont val="Calibri"/>
        <family val="2"/>
        <charset val="204"/>
        <scheme val="minor"/>
      </rPr>
      <t xml:space="preserve"> (1м х 1м х 70мм) 1м2</t>
    </r>
  </si>
  <si>
    <r>
      <rPr>
        <b/>
        <sz val="10"/>
        <rFont val="Calibri"/>
        <family val="2"/>
        <charset val="204"/>
        <scheme val="minor"/>
      </rPr>
      <t xml:space="preserve">SAB Acoustic Bass     </t>
    </r>
    <r>
      <rPr>
        <sz val="10"/>
        <rFont val="Calibri"/>
        <family val="2"/>
        <charset val="204"/>
        <scheme val="minor"/>
      </rPr>
      <t xml:space="preserve">                                             (1м х 125мм х 125мм)</t>
    </r>
  </si>
  <si>
    <r>
      <rPr>
        <b/>
        <sz val="10"/>
        <rFont val="Calibri"/>
        <family val="2"/>
        <charset val="204"/>
        <scheme val="minor"/>
      </rPr>
      <t xml:space="preserve">SAB Acoustic Bass </t>
    </r>
    <r>
      <rPr>
        <sz val="10"/>
        <rFont val="Calibri"/>
        <family val="2"/>
        <charset val="204"/>
        <scheme val="minor"/>
      </rPr>
      <t xml:space="preserve">                                                       (1м х 250мм х 250мм)</t>
    </r>
  </si>
  <si>
    <r>
      <rPr>
        <b/>
        <sz val="10"/>
        <rFont val="Calibri"/>
        <family val="2"/>
        <charset val="204"/>
        <scheme val="minor"/>
      </rPr>
      <t xml:space="preserve">SAB Acoustic Bass        </t>
    </r>
    <r>
      <rPr>
        <sz val="10"/>
        <rFont val="Calibri"/>
        <family val="2"/>
        <charset val="204"/>
        <scheme val="minor"/>
      </rPr>
      <t xml:space="preserve">                                          (1м х 330мм х 330мм)</t>
    </r>
  </si>
  <si>
    <r>
      <rPr>
        <b/>
        <sz val="10"/>
        <rFont val="Calibri"/>
        <family val="2"/>
        <charset val="204"/>
        <scheme val="minor"/>
      </rPr>
      <t xml:space="preserve">Подвесная металлическая спираль </t>
    </r>
    <r>
      <rPr>
        <sz val="10"/>
        <rFont val="Calibri"/>
        <family val="2"/>
        <charset val="204"/>
        <scheme val="minor"/>
      </rPr>
      <t>(40мм)</t>
    </r>
  </si>
  <si>
    <r>
      <rPr>
        <b/>
        <sz val="10"/>
        <rFont val="Calibri"/>
        <family val="2"/>
        <charset val="204"/>
        <scheme val="minor"/>
      </rPr>
      <t xml:space="preserve">Подвесная металлическая спираль </t>
    </r>
    <r>
      <rPr>
        <sz val="10"/>
        <rFont val="Calibri"/>
        <family val="2"/>
        <charset val="204"/>
        <scheme val="minor"/>
      </rPr>
      <t>(80мм)</t>
    </r>
  </si>
  <si>
    <t>Название по номенклатуре</t>
  </si>
  <si>
    <t>Артикул</t>
  </si>
  <si>
    <t>01.01.01</t>
  </si>
  <si>
    <t>01.01.02</t>
  </si>
  <si>
    <t>01.01.03</t>
  </si>
  <si>
    <t>01.01.04</t>
  </si>
  <si>
    <t>01.01.05</t>
  </si>
  <si>
    <t>01.01.06</t>
  </si>
  <si>
    <t>01.01.07</t>
  </si>
  <si>
    <t>01.01.08</t>
  </si>
  <si>
    <t>01.01.09</t>
  </si>
  <si>
    <t>01.01.10</t>
  </si>
  <si>
    <t>01.01.11</t>
  </si>
  <si>
    <t>01.02.01</t>
  </si>
  <si>
    <t>01.02.02</t>
  </si>
  <si>
    <t>01.02.03</t>
  </si>
  <si>
    <t>01.02.04</t>
  </si>
  <si>
    <t>01.03.01</t>
  </si>
  <si>
    <t>01.03.02</t>
  </si>
  <si>
    <t>01.04.01</t>
  </si>
  <si>
    <t>01.04.02</t>
  </si>
  <si>
    <t>01.05.01</t>
  </si>
  <si>
    <t>01.05.02</t>
  </si>
  <si>
    <t>01.05.06</t>
  </si>
  <si>
    <t>01.05.07</t>
  </si>
  <si>
    <t>01.05.03</t>
  </si>
  <si>
    <t>01.05.04</t>
  </si>
  <si>
    <t>01.05.05</t>
  </si>
  <si>
    <t>01.06.01</t>
  </si>
  <si>
    <t>01.06.09</t>
  </si>
  <si>
    <t>01.06.02</t>
  </si>
  <si>
    <t>01.06.03</t>
  </si>
  <si>
    <t>01.06.05</t>
  </si>
  <si>
    <t>01.06.06</t>
  </si>
  <si>
    <t>01.06.08</t>
  </si>
  <si>
    <t>01.07.01</t>
  </si>
  <si>
    <t>01.08.01</t>
  </si>
  <si>
    <t>01.08.03</t>
  </si>
  <si>
    <t>01.08.04</t>
  </si>
  <si>
    <t>01.08.05</t>
  </si>
  <si>
    <t>01.09.01</t>
  </si>
  <si>
    <t>01.10.01</t>
  </si>
  <si>
    <t>01.10.02</t>
  </si>
  <si>
    <t>01.12.01</t>
  </si>
  <si>
    <t>01.12.02</t>
  </si>
  <si>
    <t>01.13.01</t>
  </si>
  <si>
    <t>01.14.01</t>
  </si>
  <si>
    <t>01.16.01</t>
  </si>
  <si>
    <t>01.17.01</t>
  </si>
  <si>
    <t>01.18.01</t>
  </si>
  <si>
    <t>01.19.01</t>
  </si>
  <si>
    <t>01.20.01</t>
  </si>
  <si>
    <t>01.21.01</t>
  </si>
  <si>
    <t>01.22.01</t>
  </si>
  <si>
    <t>01.23.01</t>
  </si>
  <si>
    <t>01.24.01</t>
  </si>
  <si>
    <t>01.25.01</t>
  </si>
  <si>
    <t>01.26.01</t>
  </si>
  <si>
    <t>01.26.02</t>
  </si>
  <si>
    <t>01.27.01</t>
  </si>
  <si>
    <t>01.27.02</t>
  </si>
  <si>
    <t>01.27.03</t>
  </si>
  <si>
    <t>02.02.01</t>
  </si>
  <si>
    <t>02.02.02</t>
  </si>
  <si>
    <t>02.02.03</t>
  </si>
  <si>
    <t>02.02.04</t>
  </si>
  <si>
    <t>02.02.05</t>
  </si>
  <si>
    <t>02.02.06</t>
  </si>
  <si>
    <t>02.02.07</t>
  </si>
  <si>
    <t>02.02.08</t>
  </si>
  <si>
    <t>02.02.09</t>
  </si>
  <si>
    <t>02.02.10</t>
  </si>
  <si>
    <t>02.02.11</t>
  </si>
  <si>
    <t>02.02.12</t>
  </si>
  <si>
    <t>02.02.13</t>
  </si>
  <si>
    <t>02.02.14</t>
  </si>
  <si>
    <t>02.02.15</t>
  </si>
  <si>
    <t>02.02.16</t>
  </si>
  <si>
    <t>02.02.17</t>
  </si>
  <si>
    <t>02.02.18</t>
  </si>
  <si>
    <t>02.02.19</t>
  </si>
  <si>
    <t>02.02.20</t>
  </si>
  <si>
    <t>02.02.21</t>
  </si>
  <si>
    <t>02.02.22</t>
  </si>
  <si>
    <t>02.02.23</t>
  </si>
  <si>
    <t>02.02.24</t>
  </si>
  <si>
    <t>02.02.25</t>
  </si>
  <si>
    <t>02.02.26</t>
  </si>
  <si>
    <t>02.01.01</t>
  </si>
  <si>
    <t>02.01.02</t>
  </si>
  <si>
    <t>02.01.03</t>
  </si>
  <si>
    <t>02.01.04</t>
  </si>
  <si>
    <t>02.01.05</t>
  </si>
  <si>
    <t>02.01.06</t>
  </si>
  <si>
    <t>02.01.07</t>
  </si>
  <si>
    <t>02.01.08</t>
  </si>
  <si>
    <t>02.01.09</t>
  </si>
  <si>
    <t>02.01.10</t>
  </si>
  <si>
    <t>02.01.11</t>
  </si>
  <si>
    <t>02.01.12</t>
  </si>
  <si>
    <t>02.01.13</t>
  </si>
  <si>
    <t>02.01.14</t>
  </si>
  <si>
    <t>02.01.15</t>
  </si>
  <si>
    <t>02.01.16</t>
  </si>
  <si>
    <t>02.01.17</t>
  </si>
  <si>
    <t>02.01.18</t>
  </si>
  <si>
    <t>02.01.19</t>
  </si>
  <si>
    <t>02.01.20</t>
  </si>
  <si>
    <t>03.01.06</t>
  </si>
  <si>
    <t>03.01.08</t>
  </si>
  <si>
    <t>03.01.03</t>
  </si>
  <si>
    <t>03.01.07</t>
  </si>
  <si>
    <t>03.01.09</t>
  </si>
  <si>
    <t>03.01.04</t>
  </si>
  <si>
    <t>03.01.10</t>
  </si>
  <si>
    <t>03.01.05</t>
  </si>
  <si>
    <t>03.02.01</t>
  </si>
  <si>
    <t>03.02.02</t>
  </si>
  <si>
    <t>03.02.03</t>
  </si>
  <si>
    <t>03.02.04</t>
  </si>
  <si>
    <t>03.02.05</t>
  </si>
  <si>
    <t>03.02.06</t>
  </si>
  <si>
    <t>03.02.07</t>
  </si>
  <si>
    <t>03.02.08</t>
  </si>
  <si>
    <t>03.02.09</t>
  </si>
  <si>
    <t>03.02.11</t>
  </si>
  <si>
    <t>03.03.01</t>
  </si>
  <si>
    <t>03.03.02</t>
  </si>
  <si>
    <t>03.03.03</t>
  </si>
  <si>
    <t>03.03.04</t>
  </si>
  <si>
    <t>03.03.05</t>
  </si>
  <si>
    <t>03.03.06</t>
  </si>
  <si>
    <t>03.03.07</t>
  </si>
  <si>
    <t>03.03.08</t>
  </si>
  <si>
    <t>03.03.11</t>
  </si>
  <si>
    <t>03.03.12</t>
  </si>
  <si>
    <t>03.03.13</t>
  </si>
  <si>
    <t>03.03.14</t>
  </si>
  <si>
    <t>03.03.15</t>
  </si>
  <si>
    <t>03.03.16</t>
  </si>
  <si>
    <t>03.03.17</t>
  </si>
  <si>
    <t>03.03.18</t>
  </si>
  <si>
    <t>03.03.19</t>
  </si>
  <si>
    <t>03.03.20</t>
  </si>
  <si>
    <t>03.03.21</t>
  </si>
  <si>
    <t>03.03.22</t>
  </si>
  <si>
    <t>03.03.23</t>
  </si>
  <si>
    <r>
      <t xml:space="preserve">Скидка 2% </t>
    </r>
    <r>
      <rPr>
        <i/>
        <sz val="7"/>
        <color theme="1"/>
        <rFont val="Calibri"/>
        <family val="2"/>
        <charset val="204"/>
        <scheme val="minor"/>
      </rPr>
      <t>от 350.000 руб.</t>
    </r>
  </si>
  <si>
    <r>
      <t xml:space="preserve">Скидка 3% </t>
    </r>
    <r>
      <rPr>
        <i/>
        <sz val="7"/>
        <color theme="1"/>
        <rFont val="Calibri"/>
        <family val="2"/>
        <charset val="204"/>
        <scheme val="minor"/>
      </rPr>
      <t>от 450.000 руб.</t>
    </r>
  </si>
  <si>
    <r>
      <t xml:space="preserve">Скидка 4% </t>
    </r>
    <r>
      <rPr>
        <i/>
        <sz val="7"/>
        <color theme="1"/>
        <rFont val="Calibri"/>
        <family val="2"/>
        <charset val="204"/>
        <scheme val="minor"/>
      </rPr>
      <t>от 1.100.000 руб.</t>
    </r>
  </si>
  <si>
    <r>
      <t xml:space="preserve">Скидка 5% </t>
    </r>
    <r>
      <rPr>
        <i/>
        <sz val="7"/>
        <color theme="1"/>
        <rFont val="Calibri"/>
        <family val="2"/>
        <charset val="204"/>
        <scheme val="minor"/>
      </rPr>
      <t>от 2.200.000 руб.</t>
    </r>
  </si>
  <si>
    <t>% с розницы</t>
  </si>
  <si>
    <t>% с золотой</t>
  </si>
  <si>
    <t>Себестоимость за ед.</t>
  </si>
  <si>
    <r>
      <rPr>
        <b/>
        <sz val="10"/>
        <color theme="1"/>
        <rFont val="Calibri"/>
        <family val="2"/>
        <charset val="204"/>
        <scheme val="minor"/>
      </rPr>
      <t xml:space="preserve">СтопЗвук БП Прайм                                       </t>
    </r>
    <r>
      <rPr>
        <sz val="10"/>
        <color theme="1"/>
        <rFont val="Calibri"/>
        <family val="2"/>
        <charset val="204"/>
        <scheme val="minor"/>
      </rPr>
      <t>(1м х 0,6м х 27мм) 8шт. 4,8м2</t>
    </r>
  </si>
  <si>
    <r>
      <rPr>
        <b/>
        <sz val="10"/>
        <color theme="1"/>
        <rFont val="Calibri"/>
        <family val="2"/>
        <charset val="204"/>
        <scheme val="minor"/>
      </rPr>
      <t xml:space="preserve">Герметик Сонетик [Sonetic] </t>
    </r>
    <r>
      <rPr>
        <sz val="10"/>
        <color theme="1"/>
        <rFont val="Calibri"/>
        <family val="2"/>
        <charset val="204"/>
        <scheme val="minor"/>
      </rPr>
      <t>акриловый 310мл</t>
    </r>
  </si>
  <si>
    <t>Длина (мм)</t>
  </si>
  <si>
    <t>Ширина (мм)</t>
  </si>
  <si>
    <t>Высота (мм)</t>
  </si>
  <si>
    <t>Длина (см)</t>
  </si>
  <si>
    <t>Ширина (см)</t>
  </si>
  <si>
    <t>Высота (см)</t>
  </si>
  <si>
    <t>Длина (м)</t>
  </si>
  <si>
    <t>Ширина (м)</t>
  </si>
  <si>
    <t>Высота (м)</t>
  </si>
  <si>
    <t>Объем 1шт (м3)</t>
  </si>
  <si>
    <t>Вес 1шт (кг)</t>
  </si>
  <si>
    <t>Упаковка</t>
  </si>
  <si>
    <t>Кол-во в упаковке</t>
  </si>
  <si>
    <t>Длина упаковки (см)</t>
  </si>
  <si>
    <t>Ширина упаковки (см)</t>
  </si>
  <si>
    <t>Высота упаковки (см)</t>
  </si>
  <si>
    <t>Длина упаковки (м)</t>
  </si>
  <si>
    <t>Ширина упаковки (м)</t>
  </si>
  <si>
    <t>Высота упаковки (м)</t>
  </si>
  <si>
    <t>Объем 1 упаковки</t>
  </si>
  <si>
    <t>Паллета</t>
  </si>
  <si>
    <t>шт</t>
  </si>
  <si>
    <t>Шт</t>
  </si>
  <si>
    <t>Коробка</t>
  </si>
  <si>
    <t>Плотность (кг/м3)</t>
  </si>
  <si>
    <t>Панель акустическая SAB Acoustic Premium P1 (без рельефа) (0,6м x 0,6м х 30мм) 0,36м2</t>
  </si>
  <si>
    <t>Панель акустическая SAB Acoustic Premium P1 (без рельефа) (1,2м x 0,6м х 30мм) 0,72м2</t>
  </si>
  <si>
    <t>Панель акустическая SAB Acoustic Premium P1 (без рельефа) (0,6м x 0,6м х 50мм) 0,36м2</t>
  </si>
  <si>
    <t>Панель акустическая SAB Acoustic Premium P1 (без рельефа) (1,2м x 0,6м х 50мм) 0,72м2</t>
  </si>
  <si>
    <t>Панель акустическая SAB Acoustic Premium P2 (фаска) (0,6м x 0,6м х 30мм) 0,36м2</t>
  </si>
  <si>
    <t>Панель акустическая SAB Acoustic Premium P2 (фаска) (1,2м x 0,6м х 30мм) 0,72м2</t>
  </si>
  <si>
    <t>Панель акустическая SAB Acoustic Premium P2 (фаска) (0,6м x 0,6м х 50мм) 0,36м2</t>
  </si>
  <si>
    <t>Панель акустическая SAB Acoustic Premium P2 [фаска] (1,2м x 0,6м х 50мм) 0,72м2</t>
  </si>
  <si>
    <t>Панель акустическая SAB Acoustic Premium P3 (плитка) (0,6м x 0,6м х 30мм) 0,36м2</t>
  </si>
  <si>
    <t>Панель акустическая SAB Acoustic Premium P3 (плитка) (0,6м x 0,6м х 50мм) 0,36м2</t>
  </si>
  <si>
    <t>Мембрана Тексаунд (Tecsound) 70 (5м х 1,22м х 3,7мм) 6,1м2</t>
  </si>
  <si>
    <t>Мембрана Тексаунд (Tecsound) 50 (6м х 1,22м х 2,6мм) 7,32м2</t>
  </si>
  <si>
    <t>Мембрана Тексаунд (Tecsound) 35 (8м х 1,22м х 1,8мм) 9,76м2</t>
  </si>
  <si>
    <t>Мембрана Тексаунд (Tecsound) SY 70 (5м х 1,22м х 3,7мм) 6,1м2</t>
  </si>
  <si>
    <t>Мембрана Тексаунд (Tecsound) SY 50 (6м х 1,22м х 2,6мм) 7,32м2</t>
  </si>
  <si>
    <t>Мембрана Тексаунд (Tecsound) SY 35 (8м х 1,22м х 1,8мм) 9,76м2</t>
  </si>
  <si>
    <t>Мембрана Тексаунд (Tecsound) 2FT80 (5,5м х 1,2м х 24мм) 6,6м2</t>
  </si>
  <si>
    <t>Мембрана Тексаунд (Tecsound) FT 75 (5,5м х 1,2м х 14мм) 6,6м2</t>
  </si>
  <si>
    <t>Мембрана Тексаунд (Tecsound) FT 55 (5,5м х 1,2м х 13мм) 6,6м2</t>
  </si>
  <si>
    <t>Мембрана Тексаунд (Tecsound) FT 55 AL (5,5м х 1,2м х 14мм) 6,6м2</t>
  </si>
  <si>
    <t>Панель Соноплат (SonoPlat) Стандарт (1,2м x 0,6м x 12мм) 0,72м2</t>
  </si>
  <si>
    <t>Панель Соноплат (SonoPlat) Стандарт Плюс (1,2 x 0,8м x 12мм) 0,96м2</t>
  </si>
  <si>
    <t>Панель Соноплат (SonoPlat) Профи (1,2м x 0,6м x 12мм) 0,72м2</t>
  </si>
  <si>
    <t>Панель Соноплат (SonoPlat) Комби (1,2м х 0,6м х 22мм) 0,72м2</t>
  </si>
  <si>
    <t>Мат для звукоизоляции ТермоЗвукоИзол Стандарт (10м х 1,5м х 14мм) 15м2</t>
  </si>
  <si>
    <t>Мат для звукоизоляции ТермоЗвукоИзол Лайт (10м х 1,5м х 10мм) 15м2</t>
  </si>
  <si>
    <t xml:space="preserve">Плита шумопоглощающая СтопЗвук БП Стандарт (1,2м х 0,6м х 50мм) 4шт. 2,88м2 </t>
  </si>
  <si>
    <t>Плита шумопоглощающая СтопЗвук БП Премиум (1м х 0,6м х 50мм) 4шт. 2,4м2</t>
  </si>
  <si>
    <t>Плита шумопоглощающая СтопЗвук БП Прайм (1м х 0,6м х 27мм) 8шт. 4,8м2</t>
  </si>
  <si>
    <t>Плита шумопоглощающая СтопЗвук БП Флор (1,2м х 0,6м х 20мм) 8шт. 5,76м2</t>
  </si>
  <si>
    <t>Плита шумопоглощающая СтопЗвук Эко (1,2м х 0,6м х 50мм) 6шт. 4,32м2</t>
  </si>
  <si>
    <t>Плита шумопоглощающая СтопЗвук Эко Слим (1,2м х 0,6м х 20мм) 15шт. 10,8м2</t>
  </si>
  <si>
    <t>Полотно для гидро-звукоизоляции СтопЗвук-М (10м х 1м х 4,5мм) 10м2</t>
  </si>
  <si>
    <t>Полотно для гидро-звукоизоляции Звукоизол (15м x 1м х 4,5мм) 15м2</t>
  </si>
  <si>
    <t>Мембрана Звукоизол ВЭМ 2 (2,5м x 1,2м x 2мм) 3м2</t>
  </si>
  <si>
    <t>Мембрана Звукоизол ВЭМ 4 (2,5м x 1,2м x 4мм) 3м2</t>
  </si>
  <si>
    <t>Мембрана Звукоизол ВЭМ 2 смк (2,5м x 1,2м x 2мм) 3м2</t>
  </si>
  <si>
    <t>Мембрана Звукоизол ВЭМ 4 смк (2,5м x 1,2м x 4мм) 3м2</t>
  </si>
  <si>
    <t>Полотно Виброфлор (15м х 1м х 4мм) 15м2</t>
  </si>
  <si>
    <t xml:space="preserve">Виброподвес Сонокреп ЕП Sylomer 30 </t>
  </si>
  <si>
    <t>Виброподвес Сонокреп Протектор</t>
  </si>
  <si>
    <t>Виброподвес Сонокреп М6 Sylomer 30 крепление с гайкой</t>
  </si>
  <si>
    <t>Комплект крепежа для виброподвеса Сонокреп М6</t>
  </si>
  <si>
    <t>Мембрана К-Фоник (K-Fonik) ST GK 072 (2м х 1м х 12мм) 2м2</t>
  </si>
  <si>
    <t>Мембрана К-Фоник (K-Fonik) ST GK 072 AD (2м х 1м х 12мм) 2м2</t>
  </si>
  <si>
    <t>Герметик Сонетик (Sonetic) виброакустический 310мл</t>
  </si>
  <si>
    <t>Герметик Сонетик (Sonetic) акриловый 310мл</t>
  </si>
  <si>
    <t>Клей Баутгер (Bautger) канистра 10л/8кг</t>
  </si>
  <si>
    <t>Дюбель-гвоздь тарельчатый (10мм х70мм) 100шт.</t>
  </si>
  <si>
    <t>Дюбель полимерный звукоизоляционный (6мм х70мм) 100шт.</t>
  </si>
  <si>
    <t>Лента Соноплат (SonoPlat) (50м х 50мм) кор. с лого</t>
  </si>
  <si>
    <t xml:space="preserve">Лента Тексаунд (Tecsound band) (6м x 50мм x 2,6мм) </t>
  </si>
  <si>
    <t xml:space="preserve">Лента ТермоЗвукоИзол (5м x 180мм  x 14мм) </t>
  </si>
  <si>
    <t>Лента Звукоизол (15м x 35мм  x 1,3мм)</t>
  </si>
  <si>
    <t>Лента Уплотнительная DB (30м x 50мм x 2,5мм)</t>
  </si>
  <si>
    <t>Виброшайба (14мм х 5мм) + металлическая шайба (М6) 50шт.</t>
  </si>
  <si>
    <t>Рейка деревянная (1,5м х 50мм х 21мм)</t>
  </si>
  <si>
    <t>Закладная деревянная (1,5м х 0.2м х 21мм)</t>
  </si>
  <si>
    <t>Эластомер Вибрафом (Vibrafoam)  SD 10 красный (2м х 0,5м x 12,5мм) 1м2</t>
  </si>
  <si>
    <t>Эластомер Вибрафом (Vibrafoam)  SD 10 красный (2м х 0,5м x 25мм) 1м2</t>
  </si>
  <si>
    <t>Эластомер Вибрафом (Vibrafoam)  SD 16 розовый (2м х 0,5м x 12,5мм) 1м2</t>
  </si>
  <si>
    <t>Эластомер Вибрафом (Vibrafoam)  SD 16 розовый (2м х 0,5м x 25мм) 1м2</t>
  </si>
  <si>
    <t>Эластомер Вибрафом (Vibrafoam) SD 26 оранжевый (2м х 0,5м x 12,5мм) 1м2</t>
  </si>
  <si>
    <t>Эластомер Вибрафом (Vibrafoam) SD 26 оранжевый (2м х 0,5м x 25мм) 1м2</t>
  </si>
  <si>
    <t>Эластомер Вибрафом (Vibrafoam) SD 40 желтый (2м х 0,5м x 12,5мм) 1м2</t>
  </si>
  <si>
    <t>Эластомер Вибрафом (Vibrafoam) SD 40 желтый (2м х 0,5м x 25мм) 1м2</t>
  </si>
  <si>
    <t>Эластомер Вибрафом (Vibrafoam) SD 65 светло-зеленый (2м х 0,5м x 12,5мм) 1м2</t>
  </si>
  <si>
    <t>Эластомер Вибрафом (Vibrafoam) SD 65 светло-зеленый (2м х 0,5м x 25мм) 1м2</t>
  </si>
  <si>
    <t>Эластомер Вибрафом (Vibrafoam) SD 110 зеленый (2м х 0,5м x 12,5мм) 1м2</t>
  </si>
  <si>
    <t>Эластомер Вибрафом (Vibrafoam) SD 110 зеленый (2м х 0,5м x 25мм) 1м2</t>
  </si>
  <si>
    <t>Эластомер Вибрафом (Vibrafoam) SD 170 темно-зеленый (2м х 0,5м x 12,5мм) 1м2</t>
  </si>
  <si>
    <t>Эластомер Вибрафом (Vibrafoam) SD 170 темно-зеленый (2м х 0,5м x 25мм) 1м2</t>
  </si>
  <si>
    <t>Эластомер Вибрафом (Vibrafoam) SD 260 сине-зеленый (2м х 0,5м x 12,5мм) 1м2</t>
  </si>
  <si>
    <t>Эластомер Вибрафом (Vibrafoam) SD 260 сине-зеленый (2м х 0,5м x 25мм) 1м2</t>
  </si>
  <si>
    <t>Эластомер Вибрафом (Vibrafoam) SD 400 синий (2м х 0,5м x 12,5мм) 1м2</t>
  </si>
  <si>
    <t>Эластомер Вибрафом (Vibrafoam) SD 400 синий (2м х 0,5м x 25мм) 1м2</t>
  </si>
  <si>
    <t>Эластомер Вибрафом (Vibrafoam) SD 650 темно-синий (2м х 0,5м x 12,5мм) 1м2</t>
  </si>
  <si>
    <t>Эластомер Вибрафом (Vibrafoam) SD 650 темно-синий (2м х 0,5м x 25мм) 1м2</t>
  </si>
  <si>
    <t>Эластомер Вибрафом (Vibrafoam) SD 950 фиолетовый (2м х 0,5м x 12,5мм) 1м2</t>
  </si>
  <si>
    <t>Эластомер Вибрафом (Vibrafoam) SD 950 фиолетовый (2м х 0,5м x 25мм) 1м2</t>
  </si>
  <si>
    <t>Эластомер Вибрафом (Vibrafoam) SD 1300 темно-розовый (2м х 0,5м x 12,5мм) 1м2</t>
  </si>
  <si>
    <t>Эластомер Вибрафом (Vibrafoam) SD 1300 темно-розовый (2м х 0,5м x 25мм) 1м2</t>
  </si>
  <si>
    <t>Эластомер Вибрафом (Vibrafoam) SD 1900 бордовый (2м х 0,5м x 12,5мм) 1м2</t>
  </si>
  <si>
    <t>Эластомер Вибрафом (Vibrafoam) SD 1900 бордовый (2м х 0,5м x 25мм) 1м2</t>
  </si>
  <si>
    <t>Профиль ПН Усиленный 50/40, 3м</t>
  </si>
  <si>
    <t>Профиль ПС Усиленный 50/37, 3м</t>
  </si>
  <si>
    <t>Профиль ППН Усиленный 27/28, 3м</t>
  </si>
  <si>
    <t>Профиль ПП Усиленный 60/27, 3м</t>
  </si>
  <si>
    <t>Подвес прямой ТС для ПП 60/27 (0,9мм)</t>
  </si>
  <si>
    <t>Соединитель одноуровневый ТС (Краб) для ПП 60/27</t>
  </si>
  <si>
    <t>Удинитель ТС для ПП 60/27</t>
  </si>
  <si>
    <t>Саморезы ТС-У 5х30  (300 шт.)</t>
  </si>
  <si>
    <t>Саморезы ТС-У 5х40 (300 шт.)</t>
  </si>
  <si>
    <t>Саморезы ТС-У 5х50 (200 шт.)</t>
  </si>
  <si>
    <t>Саморезы ТС-М 3.5х25 (500 шт.)</t>
  </si>
  <si>
    <t>Саморезы ТС-М 3.5х45 (500 шт.)</t>
  </si>
  <si>
    <t>Дюбель ТС-Д 3.5х25 (500 шт.)</t>
  </si>
  <si>
    <t>Дюбель ТС-Д 3.5х45 (500 шт.)</t>
  </si>
  <si>
    <t>Саморезы ТС-ГВЛ 3.9х25 (500 шт.)</t>
  </si>
  <si>
    <t>Саморезы ТС-ММ 4.2х13 (1000 шт.)</t>
  </si>
  <si>
    <t>Дюбель-гвоздь ТС-ДГ 6/60 (100 шт.)</t>
  </si>
  <si>
    <t>Дюбель-гвоздь ТС-ДГ 6/40 (100 шт.)</t>
  </si>
  <si>
    <t>04.02.01</t>
  </si>
  <si>
    <t>04.02.02</t>
  </si>
  <si>
    <t>04.02.07</t>
  </si>
  <si>
    <t>04.02.08</t>
  </si>
  <si>
    <t>04.02.09</t>
  </si>
  <si>
    <t>04.02.10</t>
  </si>
  <si>
    <t>04.02.11</t>
  </si>
  <si>
    <t>04.03.01</t>
  </si>
  <si>
    <t>04.03.02</t>
  </si>
  <si>
    <t>04.03.03</t>
  </si>
  <si>
    <t>04.03.04</t>
  </si>
  <si>
    <t>04.03.05</t>
  </si>
  <si>
    <t>04.03.06</t>
  </si>
  <si>
    <t>04.03.07</t>
  </si>
  <si>
    <t>04.03.08</t>
  </si>
  <si>
    <t>04.03.09</t>
  </si>
  <si>
    <t>04.03.10</t>
  </si>
  <si>
    <t>04.03.11</t>
  </si>
  <si>
    <t>Панель акустическая Саундек (Soundec) f1/25/s0 (0,6м x 0,6м х 25мм) 0,36м2</t>
  </si>
  <si>
    <t>Панель акустическая Саундек (Soundec) f1,5/25/s0 (0,6м x 0,6м х 25мм) 0,36м2</t>
  </si>
  <si>
    <t>Панель акустическая Саундек (Soundec) f1/14/s0 (1,2м x 0,6м х 14мм) 0,72м2</t>
  </si>
  <si>
    <t>Панель акустическая Саундек (Soundec) f1/25/s0 (1,2м x 0,6м х 25мм) 0,72м2</t>
  </si>
  <si>
    <t>Панель акустическая Саундек (Soundec) f1,5/25/s0 (1,2м x 0,6м х 25мм) 0,72м2</t>
  </si>
  <si>
    <t>Панель акустическая Саундек (Soundec) f1/14/s0 (2,4м x 0,6м х 14мм) 1,44м2</t>
  </si>
  <si>
    <t>Панель акустическая Саундек (Soundec) f1/25/s0 (2,4м x 0,6м х 25мм) 1,44м2</t>
  </si>
  <si>
    <t>Панель акустическая Саундек (Soundec) f1,5/25/s0 (2,4м x 0,6м х 25мм) 1,44м2</t>
  </si>
  <si>
    <t>Клей Баутгер [Bautger]                              канистра 1л/0,8кг</t>
  </si>
  <si>
    <t>01.13.02</t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</si>
  <si>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70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(5м х 1,22м х 3,7мм) 6,1м2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</si>
  <si>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50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(6м х 1,22м х 2,6мм) 7,32м2</t>
    </r>
  </si>
  <si>
    <r>
      <t xml:space="preserve">Мембрана </t>
    </r>
    <r>
      <rPr>
        <b/>
        <sz val="10"/>
        <color theme="1"/>
        <rFont val="Calibri"/>
        <family val="2"/>
        <charset val="204"/>
        <scheme val="minor"/>
      </rPr>
      <t xml:space="preserve">Тексаунд [Tecsound] 35    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(8м х 1,22м х 1,8мм) 9,76м2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</si>
  <si>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SY 70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(5м х 1,22м х 3,7мм) 6,1м2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</si>
  <si>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SY 50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(6м х 1,22м х 2,6мм) 7,32м2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</si>
  <si>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SY 35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(8м х 1,22м х 1,8мм) 9,76м2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</si>
  <si>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2FT80     </t>
    </r>
    <r>
      <rPr>
        <sz val="10"/>
        <color theme="1"/>
        <rFont val="Calibri"/>
        <family val="2"/>
        <charset val="204"/>
        <scheme val="minor"/>
      </rPr>
      <t xml:space="preserve">                         (5,5м х 1,2м х 24мм) 6,6м2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</si>
  <si>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FT 75     </t>
    </r>
    <r>
      <rPr>
        <sz val="10"/>
        <color theme="1"/>
        <rFont val="Calibri"/>
        <family val="2"/>
        <charset val="204"/>
        <scheme val="minor"/>
      </rPr>
      <t xml:space="preserve">                         (5,5м х 1,2м х 14мм) 6,6м2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</si>
  <si>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FT 55  </t>
    </r>
    <r>
      <rPr>
        <sz val="10"/>
        <color theme="1"/>
        <rFont val="Calibri"/>
        <family val="2"/>
        <charset val="204"/>
        <scheme val="minor"/>
      </rPr>
      <t xml:space="preserve">                            (5,5м х 1,2м х 13мм) 6,6м2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</si>
  <si>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Тексаунд [Tecsound] FT 55 AL         </t>
    </r>
    <r>
      <rPr>
        <sz val="10"/>
        <color theme="1"/>
        <rFont val="Calibri"/>
        <family val="2"/>
        <charset val="204"/>
        <scheme val="minor"/>
      </rPr>
      <t xml:space="preserve">                     (5,5м х 1,2м х 14мм) 6,6м2</t>
    </r>
  </si>
  <si>
    <r>
      <t>Панель</t>
    </r>
    <r>
      <rPr>
        <b/>
        <sz val="10"/>
        <color theme="1"/>
        <rFont val="Calibri"/>
        <family val="2"/>
        <charset val="204"/>
        <scheme val="minor"/>
      </rPr>
      <t xml:space="preserve"> Соноплат [SonoPlat] Комби    </t>
    </r>
    <r>
      <rPr>
        <sz val="10"/>
        <color theme="1"/>
        <rFont val="Calibri"/>
        <family val="2"/>
        <charset val="204"/>
        <scheme val="minor"/>
      </rPr>
      <t xml:space="preserve">                          (1,2м х 0,6м х 22мм) 0,72м2</t>
    </r>
  </si>
  <si>
    <r>
      <t xml:space="preserve">Мат для звукоизоляции </t>
    </r>
    <r>
      <rPr>
        <b/>
        <sz val="10"/>
        <color theme="1"/>
        <rFont val="Calibri"/>
        <family val="2"/>
        <charset val="204"/>
        <scheme val="minor"/>
      </rPr>
      <t xml:space="preserve">ТермоЗвукоИзол Стандарт </t>
    </r>
    <r>
      <rPr>
        <sz val="10"/>
        <color theme="1"/>
        <rFont val="Calibri"/>
        <family val="2"/>
        <charset val="204"/>
        <scheme val="minor"/>
      </rPr>
      <t>(10м х 1,5м х 14мм) 15м2</t>
    </r>
  </si>
  <si>
    <r>
      <t>Мат для звукоизоляции</t>
    </r>
    <r>
      <rPr>
        <b/>
        <sz val="10"/>
        <color theme="1"/>
        <rFont val="Calibri"/>
        <family val="2"/>
        <charset val="204"/>
        <scheme val="minor"/>
      </rPr>
      <t xml:space="preserve"> ТермоЗвукоИзол Лайт</t>
    </r>
    <r>
      <rPr>
        <sz val="10"/>
        <color theme="1"/>
        <rFont val="Calibri"/>
        <family val="2"/>
        <charset val="204"/>
        <scheme val="minor"/>
      </rPr>
      <t xml:space="preserve"> (10м х 1,5м х 10мм) 15м2</t>
    </r>
  </si>
  <si>
    <r>
      <t>Плита шумопоглощающая</t>
    </r>
    <r>
      <rPr>
        <b/>
        <sz val="10"/>
        <color theme="1"/>
        <rFont val="Calibri"/>
        <family val="2"/>
        <charset val="204"/>
        <scheme val="minor"/>
      </rPr>
      <t xml:space="preserve"> СтопЗвук БП Стандарт </t>
    </r>
    <r>
      <rPr>
        <sz val="10"/>
        <color theme="1"/>
        <rFont val="Calibri"/>
        <family val="2"/>
        <charset val="204"/>
        <scheme val="minor"/>
      </rPr>
      <t xml:space="preserve">(1,2м х 0,6м х 50мм) 4шт. 2,88м2 </t>
    </r>
  </si>
  <si>
    <r>
      <t>Плита шумопоглощающая</t>
    </r>
    <r>
      <rPr>
        <b/>
        <sz val="10"/>
        <color theme="1"/>
        <rFont val="Calibri"/>
        <family val="2"/>
        <charset val="204"/>
        <scheme val="minor"/>
      </rPr>
      <t xml:space="preserve"> СтопЗвук БП Премиум</t>
    </r>
    <r>
      <rPr>
        <sz val="10"/>
        <color theme="1"/>
        <rFont val="Calibri"/>
        <family val="2"/>
        <charset val="204"/>
        <scheme val="minor"/>
      </rPr>
      <t xml:space="preserve"> (1м х 0,6м х 50мм) 4шт. 2,4м2</t>
    </r>
  </si>
  <si>
    <r>
      <t xml:space="preserve">Плита шумопоглощающая </t>
    </r>
    <r>
      <rPr>
        <b/>
        <sz val="10"/>
        <color theme="1"/>
        <rFont val="Calibri"/>
        <family val="2"/>
        <charset val="204"/>
        <scheme val="minor"/>
      </rPr>
      <t>СтопЗвук БП Прайм</t>
    </r>
    <r>
      <rPr>
        <sz val="10"/>
        <color theme="1"/>
        <rFont val="Calibri"/>
        <family val="2"/>
        <charset val="204"/>
        <scheme val="minor"/>
      </rPr>
      <t xml:space="preserve"> (1м х 0,6м х 27мм) 8шт. 4,8м2</t>
    </r>
  </si>
  <si>
    <r>
      <t xml:space="preserve">Плита шумопоглощающая </t>
    </r>
    <r>
      <rPr>
        <b/>
        <sz val="10"/>
        <color theme="1"/>
        <rFont val="Calibri"/>
        <family val="2"/>
        <charset val="204"/>
        <scheme val="minor"/>
      </rPr>
      <t>СтопЗвук Эко Слим</t>
    </r>
    <r>
      <rPr>
        <sz val="10"/>
        <color theme="1"/>
        <rFont val="Calibri"/>
        <family val="2"/>
        <charset val="204"/>
        <scheme val="minor"/>
      </rPr>
      <t xml:space="preserve"> (1,2м х 0,6м х 20мм) 15шт. 10,8м2</t>
    </r>
  </si>
  <si>
    <r>
      <t xml:space="preserve">Полотно для гидро-звукоизоляции </t>
    </r>
    <r>
      <rPr>
        <b/>
        <sz val="10"/>
        <color theme="1"/>
        <rFont val="Calibri"/>
        <family val="2"/>
        <charset val="204"/>
        <scheme val="minor"/>
      </rPr>
      <t>СтопЗвук-М</t>
    </r>
    <r>
      <rPr>
        <sz val="10"/>
        <color theme="1"/>
        <rFont val="Calibri"/>
        <family val="2"/>
        <charset val="204"/>
        <scheme val="minor"/>
      </rPr>
      <t xml:space="preserve"> (10м х 1м х 4,5мм) 10м2</t>
    </r>
  </si>
  <si>
    <r>
      <t xml:space="preserve">Полотно для гидро-звукоизоляции </t>
    </r>
    <r>
      <rPr>
        <b/>
        <sz val="10"/>
        <color theme="1"/>
        <rFont val="Calibri"/>
        <family val="2"/>
        <charset val="204"/>
        <scheme val="minor"/>
      </rPr>
      <t>Звукоизол</t>
    </r>
    <r>
      <rPr>
        <sz val="10"/>
        <color theme="1"/>
        <rFont val="Calibri"/>
        <family val="2"/>
        <charset val="204"/>
        <scheme val="minor"/>
      </rPr>
      <t xml:space="preserve"> (15м x 1м х 4,5мм) 15м2</t>
    </r>
  </si>
  <si>
    <r>
      <t>Плита шумопоглощающая</t>
    </r>
    <r>
      <rPr>
        <b/>
        <sz val="10"/>
        <color theme="1"/>
        <rFont val="Calibri"/>
        <family val="2"/>
        <charset val="204"/>
        <scheme val="minor"/>
      </rPr>
      <t xml:space="preserve"> СтопЗвук Эко</t>
    </r>
    <r>
      <rPr>
        <sz val="10"/>
        <color theme="1"/>
        <rFont val="Calibri"/>
        <family val="2"/>
        <charset val="204"/>
        <scheme val="minor"/>
      </rPr>
      <t xml:space="preserve">            (1,2м х 0,6м х 50мм) 6шт. 4,32м2</t>
    </r>
  </si>
  <si>
    <r>
      <t xml:space="preserve">Мембрана </t>
    </r>
    <r>
      <rPr>
        <b/>
        <sz val="10"/>
        <color theme="1"/>
        <rFont val="Calibri"/>
        <family val="2"/>
        <charset val="204"/>
        <scheme val="minor"/>
      </rPr>
      <t xml:space="preserve">Звукоизол ВЭМ 2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(2,5м x 1,2м x 2мм) 3м2</t>
    </r>
  </si>
  <si>
    <r>
      <t xml:space="preserve">Мембрана </t>
    </r>
    <r>
      <rPr>
        <b/>
        <sz val="10"/>
        <color theme="1"/>
        <rFont val="Calibri"/>
        <family val="2"/>
        <charset val="204"/>
        <scheme val="minor"/>
      </rPr>
      <t>Звукоизол ВЭМ 4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(2,5м x 1,2м x 4мм) 3м2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</si>
  <si>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Звукоизол ВЭМ 2 смк</t>
    </r>
    <r>
      <rPr>
        <sz val="10"/>
        <color theme="1"/>
        <rFont val="Calibri"/>
        <family val="2"/>
        <charset val="204"/>
        <scheme val="minor"/>
      </rPr>
      <t xml:space="preserve">                             (2,5м x 1,2м x 2мм) 3м2</t>
    </r>
  </si>
  <si>
    <r>
      <t xml:space="preserve">Мембрана </t>
    </r>
    <r>
      <rPr>
        <b/>
        <sz val="10"/>
        <color theme="1"/>
        <rFont val="Calibri"/>
        <family val="2"/>
        <charset val="204"/>
        <scheme val="minor"/>
      </rPr>
      <t xml:space="preserve">Звукоизол ВЭМ 4 смк   </t>
    </r>
    <r>
      <rPr>
        <sz val="10"/>
        <color theme="1"/>
        <rFont val="Calibri"/>
        <family val="2"/>
        <charset val="204"/>
        <scheme val="minor"/>
      </rPr>
      <t xml:space="preserve">                               (2,5м x 1,2м x 4мм) 3м2</t>
    </r>
  </si>
  <si>
    <r>
      <t>Полотно</t>
    </r>
    <r>
      <rPr>
        <b/>
        <sz val="10"/>
        <color theme="1"/>
        <rFont val="Calibri"/>
        <family val="2"/>
        <charset val="204"/>
        <scheme val="minor"/>
      </rPr>
      <t xml:space="preserve"> Виброфлор</t>
    </r>
    <r>
      <rPr>
        <sz val="10"/>
        <color theme="1"/>
        <rFont val="Calibri"/>
        <family val="2"/>
        <charset val="204"/>
        <scheme val="minor"/>
      </rPr>
      <t xml:space="preserve"> (15м х 1м х 4мм) 15м2</t>
    </r>
  </si>
  <si>
    <r>
      <t xml:space="preserve">Виброподвес </t>
    </r>
    <r>
      <rPr>
        <b/>
        <sz val="10"/>
        <color theme="1"/>
        <rFont val="Calibri"/>
        <family val="2"/>
        <charset val="204"/>
        <scheme val="minor"/>
      </rPr>
      <t>Сонокреп Протектор</t>
    </r>
  </si>
  <si>
    <r>
      <rPr>
        <b/>
        <sz val="10"/>
        <color theme="1"/>
        <rFont val="Calibri"/>
        <family val="2"/>
        <charset val="204"/>
        <scheme val="minor"/>
      </rPr>
      <t>Комплект крепежа для виброподвеса</t>
    </r>
    <r>
      <rPr>
        <sz val="10"/>
        <color theme="1"/>
        <rFont val="Calibri"/>
        <family val="2"/>
        <charset val="204"/>
        <scheme val="minor"/>
      </rPr>
      <t xml:space="preserve">              Сонокреп М6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</si>
  <si>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К-Фоник (K-Fonik) ST GK 072                  </t>
    </r>
    <r>
      <rPr>
        <sz val="10"/>
        <color theme="1"/>
        <rFont val="Calibri"/>
        <family val="2"/>
        <charset val="204"/>
        <scheme val="minor"/>
      </rPr>
      <t xml:space="preserve"> (2м х 1м х 12мм) 2м2</t>
    </r>
  </si>
  <si>
    <r>
      <t>Мембрана</t>
    </r>
    <r>
      <rPr>
        <b/>
        <sz val="10"/>
        <color theme="1"/>
        <rFont val="Calibri"/>
        <family val="2"/>
        <charset val="204"/>
        <scheme val="minor"/>
      </rPr>
      <t xml:space="preserve"> К-Фоник (K-Fonik) ST GK 072 AD  </t>
    </r>
    <r>
      <rPr>
        <sz val="10"/>
        <color theme="1"/>
        <rFont val="Calibri"/>
        <family val="2"/>
        <charset val="204"/>
        <scheme val="minor"/>
      </rPr>
      <t xml:space="preserve">                 (2м х 1м х 12мм) 2м2</t>
    </r>
  </si>
  <si>
    <r>
      <t>Герметик</t>
    </r>
    <r>
      <rPr>
        <b/>
        <sz val="10"/>
        <color theme="1"/>
        <rFont val="Calibri"/>
        <family val="2"/>
        <charset val="204"/>
        <scheme val="minor"/>
      </rPr>
      <t xml:space="preserve"> Сонетик (Sonetic) виброакустический</t>
    </r>
    <r>
      <rPr>
        <sz val="10"/>
        <color theme="1"/>
        <rFont val="Calibri"/>
        <family val="2"/>
        <charset val="204"/>
        <scheme val="minor"/>
      </rPr>
      <t xml:space="preserve"> 310мл</t>
    </r>
  </si>
  <si>
    <r>
      <t xml:space="preserve">Герметик </t>
    </r>
    <r>
      <rPr>
        <b/>
        <sz val="10"/>
        <color theme="1"/>
        <rFont val="Calibri"/>
        <family val="2"/>
        <charset val="204"/>
        <scheme val="minor"/>
      </rPr>
      <t>Сонетик (Sonetic) акриловый</t>
    </r>
    <r>
      <rPr>
        <sz val="10"/>
        <color theme="1"/>
        <rFont val="Calibri"/>
        <family val="2"/>
        <charset val="204"/>
        <scheme val="minor"/>
      </rPr>
      <t xml:space="preserve"> 310мл</t>
    </r>
  </si>
  <si>
    <r>
      <rPr>
        <b/>
        <sz val="10"/>
        <color theme="1"/>
        <rFont val="Calibri"/>
        <family val="2"/>
        <charset val="204"/>
        <scheme val="minor"/>
      </rPr>
      <t>Клей Баутгер (Bautger)</t>
    </r>
    <r>
      <rPr>
        <sz val="10"/>
        <color theme="1"/>
        <rFont val="Calibri"/>
        <family val="2"/>
        <charset val="204"/>
        <scheme val="minor"/>
      </rPr>
      <t xml:space="preserve"> канистра 10л/8кг</t>
    </r>
  </si>
  <si>
    <r>
      <rPr>
        <b/>
        <sz val="10"/>
        <color theme="1"/>
        <rFont val="Calibri"/>
        <family val="2"/>
        <charset val="204"/>
        <scheme val="minor"/>
      </rPr>
      <t>Клей Баутгер [Bautger]</t>
    </r>
    <r>
      <rPr>
        <sz val="10"/>
        <color theme="1"/>
        <rFont val="Calibri"/>
        <family val="2"/>
        <charset val="204"/>
        <scheme val="minor"/>
      </rPr>
      <t xml:space="preserve"> банка 1л/0,8кг</t>
    </r>
  </si>
  <si>
    <r>
      <rPr>
        <b/>
        <sz val="10"/>
        <color theme="1"/>
        <rFont val="Calibri"/>
        <family val="2"/>
        <charset val="204"/>
        <scheme val="minor"/>
      </rPr>
      <t xml:space="preserve">Дюбель-гвоздь тарельчатый    </t>
    </r>
    <r>
      <rPr>
        <sz val="10"/>
        <color theme="1"/>
        <rFont val="Calibri"/>
        <family val="2"/>
        <charset val="204"/>
        <scheme val="minor"/>
      </rPr>
      <t xml:space="preserve">                                (10мм х70мм) 100шт.</t>
    </r>
  </si>
  <si>
    <r>
      <rPr>
        <b/>
        <sz val="10"/>
        <color theme="1"/>
        <rFont val="Calibri"/>
        <family val="2"/>
        <charset val="204"/>
        <scheme val="minor"/>
      </rPr>
      <t xml:space="preserve">Дюбель полимерный звукоизоляционный    </t>
    </r>
    <r>
      <rPr>
        <sz val="10"/>
        <color theme="1"/>
        <rFont val="Calibri"/>
        <family val="2"/>
        <charset val="204"/>
        <scheme val="minor"/>
      </rPr>
      <t xml:space="preserve">         (6мм х70мм) 100шт.</t>
    </r>
  </si>
  <si>
    <r>
      <rPr>
        <b/>
        <sz val="10"/>
        <color theme="1"/>
        <rFont val="Calibri"/>
        <family val="2"/>
        <charset val="204"/>
        <scheme val="minor"/>
      </rPr>
      <t>Лента Армированная</t>
    </r>
    <r>
      <rPr>
        <sz val="10"/>
        <color theme="1"/>
        <rFont val="Calibri"/>
        <family val="2"/>
        <charset val="204"/>
        <scheme val="minor"/>
      </rPr>
      <t xml:space="preserve"> (50м х 50мм)</t>
    </r>
  </si>
  <si>
    <r>
      <rPr>
        <b/>
        <sz val="10"/>
        <color theme="1"/>
        <rFont val="Calibri"/>
        <family val="2"/>
        <charset val="204"/>
        <scheme val="minor"/>
      </rPr>
      <t xml:space="preserve">Лента Тексаунд (Tecsound band)      </t>
    </r>
    <r>
      <rPr>
        <sz val="10"/>
        <color theme="1"/>
        <rFont val="Calibri"/>
        <family val="2"/>
        <charset val="204"/>
        <scheme val="minor"/>
      </rPr>
      <t xml:space="preserve">                             (6м x 50мм x 2,6мм) </t>
    </r>
  </si>
  <si>
    <r>
      <rPr>
        <b/>
        <sz val="10"/>
        <color theme="1"/>
        <rFont val="Calibri"/>
        <family val="2"/>
        <charset val="204"/>
        <scheme val="minor"/>
      </rPr>
      <t>Лента ТермоЗвукоИзол</t>
    </r>
    <r>
      <rPr>
        <sz val="10"/>
        <color theme="1"/>
        <rFont val="Calibri"/>
        <family val="2"/>
        <charset val="204"/>
        <scheme val="minor"/>
      </rPr>
      <t xml:space="preserve"> (5м x 180мм  x 14мм) </t>
    </r>
  </si>
  <si>
    <r>
      <rPr>
        <b/>
        <sz val="10"/>
        <color theme="1"/>
        <rFont val="Calibri"/>
        <family val="2"/>
        <charset val="204"/>
        <scheme val="minor"/>
      </rPr>
      <t>Лента Звукоизол</t>
    </r>
    <r>
      <rPr>
        <sz val="10"/>
        <color theme="1"/>
        <rFont val="Calibri"/>
        <family val="2"/>
        <charset val="204"/>
        <scheme val="minor"/>
      </rPr>
      <t xml:space="preserve"> (15м x 35мм  x 1,3мм)</t>
    </r>
  </si>
  <si>
    <r>
      <rPr>
        <b/>
        <sz val="10"/>
        <color theme="1"/>
        <rFont val="Calibri"/>
        <family val="2"/>
        <charset val="204"/>
        <scheme val="minor"/>
      </rPr>
      <t>Виброшайба</t>
    </r>
    <r>
      <rPr>
        <sz val="10"/>
        <color theme="1"/>
        <rFont val="Calibri"/>
        <family val="2"/>
        <charset val="204"/>
        <scheme val="minor"/>
      </rPr>
      <t xml:space="preserve"> (14мм х 5мм) </t>
    </r>
    <r>
      <rPr>
        <b/>
        <sz val="10"/>
        <color theme="1"/>
        <rFont val="Calibri"/>
        <family val="2"/>
        <charset val="204"/>
        <scheme val="minor"/>
      </rPr>
      <t>с металлической шайбой (М6)</t>
    </r>
    <r>
      <rPr>
        <sz val="10"/>
        <color theme="1"/>
        <rFont val="Calibri"/>
        <family val="2"/>
        <charset val="204"/>
        <scheme val="minor"/>
      </rPr>
      <t xml:space="preserve"> 50шт.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</si>
  <si>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 SD 10 красный </t>
    </r>
    <r>
      <rPr>
        <sz val="10"/>
        <rFont val="Calibri"/>
        <family val="2"/>
        <charset val="204"/>
        <scheme val="minor"/>
      </rPr>
      <t>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</si>
  <si>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 SD 10 красный </t>
    </r>
    <r>
      <rPr>
        <sz val="10"/>
        <rFont val="Calibri"/>
        <family val="2"/>
        <charset val="204"/>
        <scheme val="minor"/>
      </rPr>
      <t>(2м х 0,5м x 25мм) 1м2</t>
    </r>
  </si>
  <si>
    <r>
      <t>Эластомер</t>
    </r>
    <r>
      <rPr>
        <b/>
        <sz val="10"/>
        <rFont val="Calibri"/>
        <family val="2"/>
        <charset val="204"/>
        <scheme val="minor"/>
      </rPr>
      <t xml:space="preserve"> Вибрафом (Vibrafoam)  SD 16 розовый </t>
    </r>
    <r>
      <rPr>
        <sz val="10"/>
        <rFont val="Calibri"/>
        <family val="2"/>
        <charset val="204"/>
        <scheme val="minor"/>
      </rPr>
      <t>(2м х 0,5м x 12,5мм) 1м2</t>
    </r>
  </si>
  <si>
    <r>
      <t>Эластомер</t>
    </r>
    <r>
      <rPr>
        <b/>
        <sz val="10"/>
        <rFont val="Calibri"/>
        <family val="2"/>
        <charset val="204"/>
        <scheme val="minor"/>
      </rPr>
      <t xml:space="preserve"> Вибрафом (Vibrafoam)  SD 16 розовый </t>
    </r>
    <r>
      <rPr>
        <sz val="10"/>
        <rFont val="Calibri"/>
        <family val="2"/>
        <charset val="204"/>
        <scheme val="minor"/>
      </rPr>
      <t>(2м х 0,5м x 25мм) 1м2</t>
    </r>
  </si>
  <si>
    <r>
      <t>Эластомер</t>
    </r>
    <r>
      <rPr>
        <b/>
        <sz val="10"/>
        <rFont val="Calibri"/>
        <family val="2"/>
        <charset val="204"/>
        <scheme val="minor"/>
      </rPr>
      <t xml:space="preserve"> Вибрафом (Vibrafoam) SD 26 оранжевый </t>
    </r>
    <r>
      <rPr>
        <sz val="10"/>
        <rFont val="Calibri"/>
        <family val="2"/>
        <charset val="204"/>
        <scheme val="minor"/>
      </rPr>
      <t>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</si>
  <si>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26 оранжевый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</si>
  <si>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SD 40 желтый </t>
    </r>
    <r>
      <rPr>
        <sz val="10"/>
        <rFont val="Calibri"/>
        <family val="2"/>
        <charset val="204"/>
        <scheme val="minor"/>
      </rPr>
      <t>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</si>
  <si>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SD 40 желтый </t>
    </r>
    <r>
      <rPr>
        <sz val="10"/>
        <rFont val="Calibri"/>
        <family val="2"/>
        <charset val="204"/>
        <scheme val="minor"/>
      </rPr>
      <t>(2м х 0,5м x 25мм) 1м2</t>
    </r>
  </si>
  <si>
    <r>
      <t>Эластомер</t>
    </r>
    <r>
      <rPr>
        <b/>
        <sz val="10"/>
        <rFont val="Calibri"/>
        <family val="2"/>
        <charset val="204"/>
        <scheme val="minor"/>
      </rPr>
      <t xml:space="preserve"> Вибрафом (Vibrafoam) SD 65 светло-зеленый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</si>
  <si>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65 светло-зеленый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</si>
  <si>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110 зеленый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</si>
  <si>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110 зеленый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</si>
  <si>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170 темно-зеленый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</si>
  <si>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SD 170 темно-зеленый </t>
    </r>
    <r>
      <rPr>
        <sz val="10"/>
        <rFont val="Calibri"/>
        <family val="2"/>
        <charset val="204"/>
        <scheme val="minor"/>
      </rPr>
      <t>(2м х 0,5м x 25мм) 1м2</t>
    </r>
  </si>
  <si>
    <r>
      <t>Эластомер</t>
    </r>
    <r>
      <rPr>
        <b/>
        <sz val="10"/>
        <rFont val="Calibri"/>
        <family val="2"/>
        <charset val="204"/>
        <scheme val="minor"/>
      </rPr>
      <t xml:space="preserve"> Вибрафом (Vibrafoam) SD 260 сине-зеленый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</si>
  <si>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260 сине-зеленый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</si>
  <si>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SD 400 синий </t>
    </r>
    <r>
      <rPr>
        <sz val="10"/>
        <rFont val="Calibri"/>
        <family val="2"/>
        <charset val="204"/>
        <scheme val="minor"/>
      </rPr>
      <t>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</si>
  <si>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SD 400 синий </t>
    </r>
    <r>
      <rPr>
        <sz val="10"/>
        <rFont val="Calibri"/>
        <family val="2"/>
        <charset val="204"/>
        <scheme val="minor"/>
      </rPr>
      <t>(2м х 0,5м x 25мм)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</si>
  <si>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SD 650 темно-синий </t>
    </r>
    <r>
      <rPr>
        <sz val="10"/>
        <rFont val="Calibri"/>
        <family val="2"/>
        <charset val="204"/>
        <scheme val="minor"/>
      </rPr>
      <t>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</si>
  <si>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650 темно-синий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</si>
  <si>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t>Эластомер</t>
    </r>
    <r>
      <rPr>
        <b/>
        <sz val="10"/>
        <rFont val="Calibri"/>
        <family val="2"/>
        <charset val="204"/>
        <scheme val="minor"/>
      </rPr>
      <t xml:space="preserve"> Вибрафом (Vibrafoam) SD 950 фиолетовый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</si>
  <si>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 xml:space="preserve">Вибрафом (Vibrafoam) SD 950 фиолетовый </t>
    </r>
    <r>
      <rPr>
        <sz val="10"/>
        <rFont val="Calibri"/>
        <family val="2"/>
        <charset val="204"/>
        <scheme val="minor"/>
      </rPr>
      <t>(2м х 0,5м x 25мм)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</si>
  <si>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1300 темно-розовый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</si>
  <si>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1300 темно-розовый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</si>
  <si>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t xml:space="preserve">Эластомер </t>
    </r>
    <r>
      <rPr>
        <b/>
        <sz val="10"/>
        <rFont val="Calibri"/>
        <family val="2"/>
        <charset val="204"/>
        <scheme val="minor"/>
      </rPr>
      <t>Вибрафом (Vibrafoam) SD 1900 бордовый</t>
    </r>
    <r>
      <rPr>
        <sz val="10"/>
        <rFont val="Calibri"/>
        <family val="2"/>
        <charset val="204"/>
        <scheme val="minor"/>
      </rPr>
      <t xml:space="preserve"> (2м х 0,5м x 12,5мм) 1м2</t>
    </r>
  </si>
  <si>
    <r>
      <t>Эластомер</t>
    </r>
    <r>
      <rPr>
        <b/>
        <sz val="10"/>
        <rFont val="Calibri"/>
        <family val="2"/>
        <charset val="204"/>
        <scheme val="minor"/>
      </rPr>
      <t xml:space="preserve"> Вибрафом (Vibrafoam) SD 1900 бордовый</t>
    </r>
    <r>
      <rPr>
        <sz val="10"/>
        <rFont val="Calibri"/>
        <family val="2"/>
        <charset val="204"/>
        <scheme val="minor"/>
      </rPr>
      <t xml:space="preserve"> (2м х 0,5м x 25мм) 1м2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</si>
  <si>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 xml:space="preserve">SAB Acoustic Premium P1 (без рельефа) </t>
    </r>
    <r>
      <rPr>
        <sz val="10"/>
        <color theme="1"/>
        <rFont val="Calibri"/>
        <family val="2"/>
        <charset val="204"/>
        <scheme val="minor"/>
      </rPr>
      <t>(0,6м x 0,6м х 30мм) 0,36м2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</si>
  <si>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SAB Acoustic Premium P1 (без рельефа)</t>
    </r>
    <r>
      <rPr>
        <sz val="10"/>
        <color theme="1"/>
        <rFont val="Calibri"/>
        <family val="2"/>
        <charset val="204"/>
        <scheme val="minor"/>
      </rPr>
      <t xml:space="preserve"> (1,2м x 0,6м х 30мм) 0,72м2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</si>
  <si>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SAB Acoustic Premium P1 (без рельефа)</t>
    </r>
    <r>
      <rPr>
        <sz val="10"/>
        <color theme="1"/>
        <rFont val="Calibri"/>
        <family val="2"/>
        <charset val="204"/>
        <scheme val="minor"/>
      </rPr>
      <t xml:space="preserve"> (0,6м x 0,6м х 50мм) 0,36м2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</si>
  <si>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SAB Acoustic Premium P1 (без рельефа) </t>
    </r>
    <r>
      <rPr>
        <sz val="10"/>
        <color theme="1"/>
        <rFont val="Calibri"/>
        <family val="2"/>
        <charset val="204"/>
        <scheme val="minor"/>
      </rPr>
      <t>(1,2м x 0,6м х 50мм) 0,72м2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</si>
  <si>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>SAB Acoustic Premium P2 (фаска)</t>
    </r>
    <r>
      <rPr>
        <sz val="10"/>
        <color theme="1"/>
        <rFont val="Calibri"/>
        <family val="2"/>
        <charset val="204"/>
        <scheme val="minor"/>
      </rPr>
      <t xml:space="preserve"> (0,6м x 0,6м х 30мм) 0,36м2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</si>
  <si>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 xml:space="preserve">SAB Acoustic Premium P2 (фаска) </t>
    </r>
    <r>
      <rPr>
        <sz val="10"/>
        <color theme="1"/>
        <rFont val="Calibri"/>
        <family val="2"/>
        <charset val="204"/>
        <scheme val="minor"/>
      </rPr>
      <t>(1,2м x 0,6м х 30мм) 0,72м2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</si>
  <si>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SAB Acoustic Premium P2 (фаска)</t>
    </r>
    <r>
      <rPr>
        <sz val="10"/>
        <color theme="1"/>
        <rFont val="Calibri"/>
        <family val="2"/>
        <charset val="204"/>
        <scheme val="minor"/>
      </rPr>
      <t xml:space="preserve"> (0,6м x 0,6м х 50мм) 0,36м2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</si>
  <si>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SAB Acoustic Premium P2 [фаска] </t>
    </r>
    <r>
      <rPr>
        <sz val="10"/>
        <color theme="1"/>
        <rFont val="Calibri"/>
        <family val="2"/>
        <charset val="204"/>
        <scheme val="minor"/>
      </rPr>
      <t>(1,2м x 0,6м х 50мм) 0,72м2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</si>
  <si>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SAB Acoustic Premium P3 (плитка)</t>
    </r>
    <r>
      <rPr>
        <sz val="10"/>
        <color theme="1"/>
        <rFont val="Calibri"/>
        <family val="2"/>
        <charset val="204"/>
        <scheme val="minor"/>
      </rPr>
      <t xml:space="preserve"> (0,6м x 0,6м х 30мм) 0,36м2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</si>
  <si>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SAB Acoustic Premium P3 (плитка)</t>
    </r>
    <r>
      <rPr>
        <sz val="10"/>
        <color theme="1"/>
        <rFont val="Calibri"/>
        <family val="2"/>
        <charset val="204"/>
        <scheme val="minor"/>
      </rPr>
      <t xml:space="preserve"> (0,6м x 0,6м х 50мм) 0,36м2</t>
    </r>
  </si>
  <si>
    <r>
      <rPr>
        <b/>
        <sz val="10"/>
        <color theme="1"/>
        <rFont val="Calibri"/>
        <family val="2"/>
        <charset val="204"/>
        <scheme val="minor"/>
      </rPr>
      <t>Рейка деревянная</t>
    </r>
    <r>
      <rPr>
        <sz val="10"/>
        <color theme="1"/>
        <rFont val="Calibri"/>
        <family val="2"/>
        <charset val="204"/>
        <scheme val="minor"/>
      </rPr>
      <t xml:space="preserve"> (1,5м х 50мм х 21мм)</t>
    </r>
  </si>
  <si>
    <r>
      <rPr>
        <b/>
        <sz val="10"/>
        <color theme="1"/>
        <rFont val="Calibri"/>
        <family val="2"/>
        <charset val="204"/>
        <scheme val="minor"/>
      </rPr>
      <t>Закладная деревянная</t>
    </r>
    <r>
      <rPr>
        <sz val="10"/>
        <color theme="1"/>
        <rFont val="Calibri"/>
        <family val="2"/>
        <charset val="204"/>
        <scheme val="minor"/>
      </rPr>
      <t xml:space="preserve"> (1,5м х 0.2м х 21мм)</t>
    </r>
  </si>
  <si>
    <r>
      <rPr>
        <b/>
        <sz val="10"/>
        <color theme="1"/>
        <rFont val="Calibri"/>
        <family val="2"/>
        <charset val="204"/>
        <scheme val="minor"/>
      </rPr>
      <t xml:space="preserve">Саморезы ТС-У 5х30 </t>
    </r>
    <r>
      <rPr>
        <sz val="10"/>
        <color theme="1"/>
        <rFont val="Calibri"/>
        <family val="2"/>
        <charset val="204"/>
        <scheme val="minor"/>
      </rPr>
      <t xml:space="preserve"> (300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</si>
  <si>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ТС-У 5х40</t>
    </r>
    <r>
      <rPr>
        <sz val="10"/>
        <color theme="1"/>
        <rFont val="Calibri"/>
        <family val="2"/>
        <charset val="204"/>
        <scheme val="minor"/>
      </rPr>
      <t xml:space="preserve"> (300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</si>
  <si>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ТС-У 5х50</t>
    </r>
    <r>
      <rPr>
        <sz val="10"/>
        <color theme="1"/>
        <rFont val="Calibri"/>
        <family val="2"/>
        <charset val="204"/>
        <scheme val="minor"/>
      </rPr>
      <t xml:space="preserve"> (200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</si>
  <si>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ТС-М 3.5х2</t>
    </r>
    <r>
      <rPr>
        <sz val="10"/>
        <color theme="1"/>
        <rFont val="Calibri"/>
        <family val="2"/>
        <charset val="204"/>
        <scheme val="minor"/>
      </rPr>
      <t>5 (500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</si>
  <si>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ТС-М 3.5х45</t>
    </r>
    <r>
      <rPr>
        <sz val="10"/>
        <color theme="1"/>
        <rFont val="Calibri"/>
        <family val="2"/>
        <charset val="204"/>
        <scheme val="minor"/>
      </rPr>
      <t xml:space="preserve"> (500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</si>
  <si>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ТС-ГВЛ 3.9х25</t>
    </r>
    <r>
      <rPr>
        <sz val="10"/>
        <color theme="1"/>
        <rFont val="Calibri"/>
        <family val="2"/>
        <charset val="204"/>
        <scheme val="minor"/>
      </rPr>
      <t xml:space="preserve"> (500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</si>
  <si>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ТС-ММ 4.2х13</t>
    </r>
    <r>
      <rPr>
        <sz val="10"/>
        <color theme="1"/>
        <rFont val="Calibri"/>
        <family val="2"/>
        <charset val="204"/>
        <scheme val="minor"/>
      </rPr>
      <t xml:space="preserve"> (1000 шт.)</t>
    </r>
  </si>
  <si>
    <r>
      <rPr>
        <b/>
        <sz val="10"/>
        <color theme="1"/>
        <rFont val="Calibri"/>
        <family val="2"/>
        <charset val="204"/>
        <scheme val="minor"/>
      </rPr>
      <t>Дюбель-гвоздь ТС-ДГ 6/6</t>
    </r>
    <r>
      <rPr>
        <sz val="10"/>
        <color theme="1"/>
        <rFont val="Calibri"/>
        <family val="2"/>
        <charset val="204"/>
        <scheme val="minor"/>
      </rPr>
      <t>0 (100 шт.)</t>
    </r>
  </si>
  <si>
    <r>
      <rPr>
        <b/>
        <sz val="10"/>
        <color theme="1"/>
        <rFont val="Calibri"/>
        <family val="2"/>
        <charset val="204"/>
        <scheme val="minor"/>
      </rPr>
      <t>Дюбель-гвоздь ТС-ДГ 6/40</t>
    </r>
    <r>
      <rPr>
        <sz val="10"/>
        <color theme="1"/>
        <rFont val="Calibri"/>
        <family val="2"/>
        <charset val="204"/>
        <scheme val="minor"/>
      </rPr>
      <t xml:space="preserve"> (100 шт.)</t>
    </r>
  </si>
  <si>
    <r>
      <t xml:space="preserve">Виброподвес </t>
    </r>
    <r>
      <rPr>
        <b/>
        <sz val="10"/>
        <color theme="1"/>
        <rFont val="Calibri"/>
        <family val="2"/>
        <charset val="204"/>
        <scheme val="minor"/>
      </rPr>
      <t>Сонокреп М6</t>
    </r>
    <r>
      <rPr>
        <sz val="10"/>
        <color theme="1"/>
        <rFont val="Calibri"/>
        <family val="2"/>
        <charset val="204"/>
        <scheme val="minor"/>
      </rPr>
      <t xml:space="preserve"> 30 крепление с гайкой</t>
    </r>
  </si>
  <si>
    <r>
      <t xml:space="preserve">Виброподвес </t>
    </r>
    <r>
      <rPr>
        <b/>
        <sz val="10"/>
        <color theme="1"/>
        <rFont val="Calibri"/>
        <family val="2"/>
        <charset val="204"/>
        <scheme val="minor"/>
      </rPr>
      <t>Сонокреп ЕП</t>
    </r>
    <r>
      <rPr>
        <sz val="10"/>
        <color theme="1"/>
        <rFont val="Calibri"/>
        <family val="2"/>
        <charset val="204"/>
        <scheme val="minor"/>
      </rPr>
      <t xml:space="preserve"> 20 </t>
    </r>
    <r>
      <rPr>
        <b/>
        <sz val="10"/>
        <color rgb="FFFF0000"/>
        <rFont val="Calibri"/>
        <family val="2"/>
        <charset val="204"/>
        <scheme val="minor"/>
      </rPr>
      <t/>
    </r>
  </si>
  <si>
    <r>
      <t xml:space="preserve">Виброподвес </t>
    </r>
    <r>
      <rPr>
        <b/>
        <sz val="10"/>
        <color theme="1"/>
        <rFont val="Calibri"/>
        <family val="2"/>
        <charset val="204"/>
        <scheme val="minor"/>
      </rPr>
      <t xml:space="preserve">Сонокреп ЕП </t>
    </r>
    <r>
      <rPr>
        <sz val="10"/>
        <color theme="1"/>
        <rFont val="Calibri"/>
        <family val="2"/>
        <charset val="204"/>
        <scheme val="minor"/>
      </rPr>
      <t xml:space="preserve">30 </t>
    </r>
  </si>
  <si>
    <t>Порог звукоизоляционный Planet HS-plus (835мм-960мм)</t>
  </si>
  <si>
    <t>Порог звукоизоляционный Planet HS-plus (710мм-835мм)</t>
  </si>
  <si>
    <t>Порог звукоизоляционный Planet FT-plus (850мм-950мм)</t>
  </si>
  <si>
    <t>Порог звукоизоляционный Planet FT-plus (750мм-850мм)</t>
  </si>
  <si>
    <t>Порог звукоизоляционный Planet FT-plus (650мм-750мм)</t>
  </si>
  <si>
    <t>Порог звукоизоляционный Planet FT-plus (550мм-650мм)</t>
  </si>
  <si>
    <r>
      <rPr>
        <b/>
        <sz val="10"/>
        <color rgb="FF000000"/>
        <rFont val="Calibri"/>
        <family val="2"/>
        <charset val="204"/>
        <scheme val="minor"/>
      </rPr>
      <t>Подрозетник АкусикГипс Бокс</t>
    </r>
    <r>
      <rPr>
        <sz val="10"/>
        <color rgb="FF000000"/>
        <rFont val="Calibri"/>
        <family val="2"/>
        <charset val="204"/>
        <scheme val="minor"/>
      </rPr>
      <t xml:space="preserve"> (AcousticGyps Box) R1</t>
    </r>
  </si>
  <si>
    <r>
      <rPr>
        <b/>
        <sz val="10"/>
        <color rgb="FF000000"/>
        <rFont val="Calibri"/>
        <family val="2"/>
        <charset val="204"/>
        <scheme val="minor"/>
      </rPr>
      <t>Подрозетник АкусикГипс Бокс</t>
    </r>
    <r>
      <rPr>
        <sz val="10"/>
        <color rgb="FF000000"/>
        <rFont val="Calibri"/>
        <family val="2"/>
        <charset val="204"/>
        <scheme val="minor"/>
      </rPr>
      <t xml:space="preserve"> (AcousticGyps Box) R2</t>
    </r>
    <r>
      <rPr>
        <sz val="11"/>
        <color theme="1"/>
        <rFont val="Calibri"/>
        <family val="2"/>
        <charset val="204"/>
        <scheme val="minor"/>
      </rPr>
      <t/>
    </r>
  </si>
  <si>
    <r>
      <rPr>
        <b/>
        <sz val="10"/>
        <color rgb="FF000000"/>
        <rFont val="Calibri"/>
        <family val="2"/>
        <charset val="204"/>
        <scheme val="minor"/>
      </rPr>
      <t>Подрозетник АкусикГипс Бокс</t>
    </r>
    <r>
      <rPr>
        <sz val="10"/>
        <color rgb="FF000000"/>
        <rFont val="Calibri"/>
        <family val="2"/>
        <charset val="204"/>
        <scheme val="minor"/>
      </rPr>
      <t xml:space="preserve"> (AcousticGyps Box) R3</t>
    </r>
    <r>
      <rPr>
        <sz val="11"/>
        <color theme="1"/>
        <rFont val="Calibri"/>
        <family val="2"/>
        <charset val="204"/>
        <scheme val="minor"/>
      </rPr>
      <t/>
    </r>
  </si>
  <si>
    <r>
      <rPr>
        <b/>
        <sz val="10"/>
        <color rgb="FF000000"/>
        <rFont val="Calibri"/>
        <family val="2"/>
        <charset val="204"/>
        <scheme val="minor"/>
      </rPr>
      <t>Подрозетник АкусикГипс Бокс</t>
    </r>
    <r>
      <rPr>
        <sz val="10"/>
        <color rgb="FF000000"/>
        <rFont val="Calibri"/>
        <family val="2"/>
        <charset val="204"/>
        <scheme val="minor"/>
      </rPr>
      <t xml:space="preserve"> (AcousticGyps Box) R4</t>
    </r>
    <r>
      <rPr>
        <sz val="11"/>
        <color theme="1"/>
        <rFont val="Calibri"/>
        <family val="2"/>
        <charset val="204"/>
        <scheme val="minor"/>
      </rPr>
      <t/>
    </r>
  </si>
  <si>
    <r>
      <rPr>
        <b/>
        <sz val="10"/>
        <color rgb="FF000000"/>
        <rFont val="Calibri"/>
        <family val="2"/>
        <charset val="204"/>
        <scheme val="minor"/>
      </rPr>
      <t>Короб для светильника АкусикГипс Бокс</t>
    </r>
    <r>
      <rPr>
        <sz val="10"/>
        <color rgb="FF000000"/>
        <rFont val="Calibri"/>
        <family val="2"/>
        <charset val="204"/>
        <scheme val="minor"/>
      </rPr>
      <t xml:space="preserve"> (AcousticGyps Box) L1</t>
    </r>
  </si>
  <si>
    <r>
      <t xml:space="preserve">Плита шумопоглощающая </t>
    </r>
    <r>
      <rPr>
        <b/>
        <sz val="10"/>
        <rFont val="Calibri"/>
        <family val="2"/>
        <charset val="204"/>
        <scheme val="minor"/>
      </rPr>
      <t xml:space="preserve">СтопЗвук БП Флор </t>
    </r>
    <r>
      <rPr>
        <sz val="10"/>
        <rFont val="Calibri"/>
        <family val="2"/>
        <charset val="204"/>
        <scheme val="minor"/>
      </rPr>
      <t>(1,2м х 0,6м х 20мм) 8шт. 5,76м2</t>
    </r>
  </si>
  <si>
    <r>
      <rPr>
        <b/>
        <sz val="10"/>
        <color theme="1"/>
        <rFont val="Calibri"/>
        <family val="2"/>
        <charset val="204"/>
        <scheme val="minor"/>
      </rPr>
      <t>Лента Вибродемппирующая V100</t>
    </r>
    <r>
      <rPr>
        <sz val="10"/>
        <color theme="1"/>
        <rFont val="Calibri"/>
        <family val="2"/>
        <charset val="204"/>
        <scheme val="minor"/>
      </rPr>
      <t xml:space="preserve">                             (30м x 100мм x 4мм)</t>
    </r>
  </si>
  <si>
    <r>
      <rPr>
        <b/>
        <sz val="10"/>
        <color theme="1"/>
        <rFont val="Calibri"/>
        <family val="2"/>
        <charset val="204"/>
        <scheme val="minor"/>
      </rPr>
      <t xml:space="preserve">Лента Уплотнительная Стопзвук DB                             </t>
    </r>
    <r>
      <rPr>
        <sz val="10"/>
        <color theme="1"/>
        <rFont val="Calibri"/>
        <family val="2"/>
        <charset val="204"/>
        <scheme val="minor"/>
      </rPr>
      <t xml:space="preserve"> (30м x 50мм x 2,5мм)</t>
    </r>
  </si>
  <si>
    <r>
      <t xml:space="preserve">Панель  </t>
    </r>
    <r>
      <rPr>
        <b/>
        <sz val="10"/>
        <color theme="1"/>
        <rFont val="Calibri"/>
        <family val="2"/>
        <charset val="204"/>
        <scheme val="minor"/>
      </rPr>
      <t xml:space="preserve">Соноплат [SonoPlat] Ультра      </t>
    </r>
    <r>
      <rPr>
        <sz val="10"/>
        <color theme="1"/>
        <rFont val="Calibri"/>
        <family val="2"/>
        <charset val="204"/>
        <scheme val="minor"/>
      </rPr>
      <t xml:space="preserve">                         (1,2 x 0,6м x 18мм) 0,72м2</t>
    </r>
  </si>
  <si>
    <r>
      <t xml:space="preserve">Панель  </t>
    </r>
    <r>
      <rPr>
        <b/>
        <sz val="10"/>
        <color theme="1"/>
        <rFont val="Calibri"/>
        <family val="2"/>
        <charset val="204"/>
        <scheme val="minor"/>
      </rPr>
      <t xml:space="preserve">Соноплат [SonoPlat] Ультра Плюс     </t>
    </r>
    <r>
      <rPr>
        <sz val="10"/>
        <color theme="1"/>
        <rFont val="Calibri"/>
        <family val="2"/>
        <charset val="204"/>
        <scheme val="minor"/>
      </rPr>
      <t xml:space="preserve">                          (1,2 x 0,8м x 18мм) 0,96м2</t>
    </r>
  </si>
  <si>
    <r>
      <rPr>
        <b/>
        <sz val="10"/>
        <color theme="1"/>
        <rFont val="Calibri"/>
        <family val="2"/>
        <charset val="204"/>
        <scheme val="minor"/>
      </rPr>
      <t>Саморезы ТС-XTN 3.9х23</t>
    </r>
    <r>
      <rPr>
        <sz val="10"/>
        <color theme="1"/>
        <rFont val="Calibri"/>
        <family val="2"/>
        <charset val="204"/>
        <scheme val="minor"/>
      </rPr>
      <t xml:space="preserve"> (500 шт.)</t>
    </r>
  </si>
  <si>
    <t>м</t>
  </si>
  <si>
    <t>Порог звукоизоляционный Planet HS-plus (585мм-710мм)</t>
  </si>
  <si>
    <r>
      <rPr>
        <b/>
        <sz val="10"/>
        <color theme="1"/>
        <rFont val="Calibri"/>
        <family val="2"/>
        <charset val="204"/>
        <scheme val="minor"/>
      </rPr>
      <t>Саморезы ТС-XTN 3.9х55</t>
    </r>
    <r>
      <rPr>
        <sz val="10"/>
        <color theme="1"/>
        <rFont val="Calibri"/>
        <family val="2"/>
        <charset val="204"/>
        <scheme val="minor"/>
      </rPr>
      <t xml:space="preserve"> (500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</si>
  <si>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ТС-XTN 3.9х38</t>
    </r>
    <r>
      <rPr>
        <sz val="10"/>
        <color theme="1"/>
        <rFont val="Calibri"/>
        <family val="2"/>
        <charset val="204"/>
        <scheme val="minor"/>
      </rPr>
      <t xml:space="preserve"> (500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</si>
  <si>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ТС-Д 3.5х25</t>
    </r>
    <r>
      <rPr>
        <sz val="10"/>
        <color theme="1"/>
        <rFont val="Calibri"/>
        <family val="2"/>
        <charset val="204"/>
        <scheme val="minor"/>
      </rPr>
      <t xml:space="preserve"> (500 шт.)</t>
    </r>
  </si>
  <si>
    <r>
      <rPr>
        <b/>
        <sz val="10"/>
        <color theme="1"/>
        <rFont val="Calibri"/>
        <family val="2"/>
        <charset val="204"/>
        <scheme val="minor"/>
      </rPr>
      <t>Саморезы ТС-Д 3.5х45</t>
    </r>
    <r>
      <rPr>
        <sz val="10"/>
        <color theme="1"/>
        <rFont val="Calibri"/>
        <family val="2"/>
        <charset val="204"/>
        <scheme val="minor"/>
      </rPr>
      <t xml:space="preserve"> (500 шт.)</t>
    </r>
  </si>
  <si>
    <t>Профиль монтажный Akustiline L50               (2,7м х 50мм)</t>
  </si>
  <si>
    <t>Профиль монтажный Akustiline L40              (2,7м х 40мм)</t>
  </si>
  <si>
    <t>Профиль монтажный Akustiline L30               (2,7м х 30мм)</t>
  </si>
  <si>
    <t>Профиль монтажный Akustiline TL50            (2,7м х 50мм)</t>
  </si>
  <si>
    <t>Профиль монтажный Akustiline TL40            (2,7м х 40мм)</t>
  </si>
  <si>
    <t>Профиль монтажный Akustiline TL30               (2,7м х 30мм)</t>
  </si>
  <si>
    <t xml:space="preserve">Профиль монтажный Akustiline U50                 (2,7м х 50мм)               </t>
  </si>
  <si>
    <t xml:space="preserve">Профиль монтажный Akustiline U40                  (2,7м х 50мм)              </t>
  </si>
  <si>
    <t xml:space="preserve">Профиль монтажный Akustiline U30                (2,7м х 50мм)               </t>
  </si>
  <si>
    <r>
      <t xml:space="preserve">Панель </t>
    </r>
    <r>
      <rPr>
        <b/>
        <sz val="10"/>
        <color theme="1"/>
        <rFont val="Calibri"/>
        <family val="2"/>
        <charset val="204"/>
        <scheme val="minor"/>
      </rPr>
      <t>Соноплат [SonoPlat] Стандарт</t>
    </r>
    <r>
      <rPr>
        <sz val="10"/>
        <color theme="1"/>
        <rFont val="Calibri"/>
        <family val="2"/>
        <charset val="204"/>
        <scheme val="minor"/>
      </rPr>
      <t xml:space="preserve">                             (1,2м x 0,6м x 12мм) 0,72м2</t>
    </r>
  </si>
  <si>
    <r>
      <t>Панель</t>
    </r>
    <r>
      <rPr>
        <b/>
        <sz val="10"/>
        <color theme="1"/>
        <rFont val="Calibri"/>
        <family val="2"/>
        <charset val="204"/>
        <scheme val="minor"/>
      </rPr>
      <t xml:space="preserve">  Соноплат [SonoPlat] Стандарт Плюс                         </t>
    </r>
    <r>
      <rPr>
        <sz val="10"/>
        <color theme="1"/>
        <rFont val="Calibri"/>
        <family val="2"/>
        <charset val="204"/>
        <scheme val="minor"/>
      </rPr>
      <t xml:space="preserve">     (1,2 x 0,8м x 12мм) 0,96м2</t>
    </r>
  </si>
  <si>
    <t>Покраска материала Саундек Евро (Soundec Euro).  Темный цвет + 45% к стоимости за панель. Светлый цвет +40% к стоимости за панель.</t>
  </si>
  <si>
    <r>
      <rPr>
        <b/>
        <sz val="10"/>
        <color theme="1"/>
        <rFont val="Calibri"/>
        <family val="2"/>
        <charset val="204"/>
        <scheme val="minor"/>
      </rPr>
      <t xml:space="preserve">Лента Соноплат (SonoPlat)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(40м х 50мм) кор. с лого</t>
    </r>
  </si>
  <si>
    <r>
      <t xml:space="preserve">ГКЛЗ </t>
    </r>
    <r>
      <rPr>
        <b/>
        <sz val="10"/>
        <color theme="1"/>
        <rFont val="Calibri"/>
        <family val="2"/>
        <charset val="204"/>
        <scheme val="minor"/>
      </rPr>
      <t xml:space="preserve">АкустикГипс [AcousticGyps] </t>
    </r>
    <r>
      <rPr>
        <sz val="10"/>
        <color theme="1"/>
        <rFont val="Calibri"/>
        <family val="2"/>
        <charset val="204"/>
        <scheme val="minor"/>
      </rPr>
      <t>(2м х 1,2м х 12,5мм) 2,4 м2</t>
    </r>
  </si>
  <si>
    <r>
      <t xml:space="preserve">ГКЛЗ </t>
    </r>
    <r>
      <rPr>
        <b/>
        <sz val="10"/>
        <color theme="1"/>
        <rFont val="Calibri"/>
        <family val="2"/>
        <charset val="204"/>
        <scheme val="minor"/>
      </rPr>
      <t xml:space="preserve">АкустикГипс [AcousticGyps] </t>
    </r>
    <r>
      <rPr>
        <sz val="10"/>
        <color theme="1"/>
        <rFont val="Calibri"/>
        <family val="2"/>
        <charset val="204"/>
        <scheme val="minor"/>
      </rPr>
      <t>(2,5м х 1,2м х 12,5мм) 3м2</t>
    </r>
  </si>
  <si>
    <r>
      <t>Мат для звукоизоляции</t>
    </r>
    <r>
      <rPr>
        <b/>
        <sz val="10"/>
        <color theme="1"/>
        <rFont val="Calibri"/>
        <family val="2"/>
        <charset val="204"/>
        <scheme val="minor"/>
      </rPr>
      <t xml:space="preserve"> ТермоЗвукоИзол Форте</t>
    </r>
    <r>
      <rPr>
        <sz val="10"/>
        <color theme="1"/>
        <rFont val="Calibri"/>
        <family val="2"/>
        <charset val="204"/>
        <scheme val="minor"/>
      </rPr>
      <t xml:space="preserve"> (5м х 1,5м х 12мм) 7,5м2</t>
    </r>
  </si>
  <si>
    <t>Материал Саундек (Soundec) может иметь погрешность в размерах до 3 мм (по длине и ширине)</t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</si>
  <si>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f1/14</t>
    </r>
    <r>
      <rPr>
        <sz val="10"/>
        <color theme="1"/>
        <rFont val="Calibri"/>
        <family val="2"/>
        <charset val="204"/>
        <scheme val="minor"/>
      </rPr>
      <t xml:space="preserve">  (0,6м x 0,6м х 14мм) 0,36м2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</si>
  <si>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</t>
    </r>
    <r>
      <rPr>
        <sz val="10"/>
        <color theme="1"/>
        <rFont val="Calibri"/>
        <family val="2"/>
        <charset val="204"/>
        <scheme val="minor"/>
      </rPr>
      <t>f1,5/25  (0,6м x 0,6м х 25мм) 0,36м2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</si>
  <si>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f1/25 </t>
    </r>
    <r>
      <rPr>
        <sz val="10"/>
        <color theme="1"/>
        <rFont val="Calibri"/>
        <family val="2"/>
        <charset val="204"/>
        <scheme val="minor"/>
      </rPr>
      <t xml:space="preserve"> (0,6м x 0,6м х 25мм) 0,36м2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</si>
  <si>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f1/14 </t>
    </r>
    <r>
      <rPr>
        <sz val="10"/>
        <color theme="1"/>
        <rFont val="Calibri"/>
        <family val="2"/>
        <charset val="204"/>
        <scheme val="minor"/>
      </rPr>
      <t xml:space="preserve"> (1,2м x 0,6м х 14мм) 0,72м2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</si>
  <si>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>Саундек (Soundec) f1/25</t>
    </r>
    <r>
      <rPr>
        <sz val="10"/>
        <color theme="1"/>
        <rFont val="Calibri"/>
        <family val="2"/>
        <charset val="204"/>
        <scheme val="minor"/>
      </rPr>
      <t xml:space="preserve">  (1,2м x 0,6м х 25мм) 0,72м2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</si>
  <si>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</t>
    </r>
    <r>
      <rPr>
        <sz val="10"/>
        <color theme="1"/>
        <rFont val="Calibri"/>
        <family val="2"/>
        <charset val="204"/>
        <scheme val="minor"/>
      </rPr>
      <t xml:space="preserve"> f1,5/25  (1,2м x 0,6м х 25мм) 0,72м2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</si>
  <si>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f1/14  </t>
    </r>
    <r>
      <rPr>
        <sz val="10"/>
        <color theme="1"/>
        <rFont val="Calibri"/>
        <family val="2"/>
        <charset val="204"/>
        <scheme val="minor"/>
      </rPr>
      <t>(2,4м x 0,6м х 14мм) 1,44м2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</si>
  <si>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f1/25</t>
    </r>
    <r>
      <rPr>
        <sz val="10"/>
        <color theme="1"/>
        <rFont val="Calibri"/>
        <family val="2"/>
        <charset val="204"/>
        <scheme val="minor"/>
      </rPr>
      <t xml:space="preserve">  (2,4м x 0,6м х 25мм) 1,44м2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</si>
  <si>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</t>
    </r>
    <r>
      <rPr>
        <sz val="10"/>
        <color theme="1"/>
        <rFont val="Calibri"/>
        <family val="2"/>
        <charset val="204"/>
        <scheme val="minor"/>
      </rPr>
      <t>f1,5/25  (2,4м x 0,6м х 25мм) 1,44м2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</si>
  <si>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Color </t>
    </r>
    <r>
      <rPr>
        <sz val="10"/>
        <color theme="1"/>
        <rFont val="Calibri"/>
        <family val="2"/>
        <charset val="204"/>
        <scheme val="minor"/>
      </rPr>
      <t xml:space="preserve"> f1/14  (0,6м x 0,6м х 14мм) 0,36м2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</si>
  <si>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Color</t>
    </r>
    <r>
      <rPr>
        <sz val="10"/>
        <color theme="1"/>
        <rFont val="Calibri"/>
        <family val="2"/>
        <charset val="204"/>
        <scheme val="minor"/>
      </rPr>
      <t xml:space="preserve"> f1/25  (0,6м x 0,6м х 25мм) 0,36м2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</si>
  <si>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>Саундек (Soundec) Color</t>
    </r>
    <r>
      <rPr>
        <sz val="10"/>
        <color theme="1"/>
        <rFont val="Calibri"/>
        <family val="2"/>
        <charset val="204"/>
        <scheme val="minor"/>
      </rPr>
      <t xml:space="preserve"> f1,5/25  (0,6м x 0,6м х 25мм) 0,36м2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</si>
  <si>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 xml:space="preserve">Саундек (Soundec) Color </t>
    </r>
    <r>
      <rPr>
        <sz val="10"/>
        <color theme="1"/>
        <rFont val="Calibri"/>
        <family val="2"/>
        <charset val="204"/>
        <scheme val="minor"/>
      </rPr>
      <t>f1/14  (1,2м x 0,6м х 14мм) 0,72м2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</si>
  <si>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Color</t>
    </r>
    <r>
      <rPr>
        <sz val="10"/>
        <color theme="1"/>
        <rFont val="Calibri"/>
        <family val="2"/>
        <charset val="204"/>
        <scheme val="minor"/>
      </rPr>
      <t xml:space="preserve"> f1/25  (1,2м x 0,6м х 25мм) 0,72м2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</si>
  <si>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 xml:space="preserve">Саундек (Soundec) Color </t>
    </r>
    <r>
      <rPr>
        <sz val="10"/>
        <color theme="1"/>
        <rFont val="Calibri"/>
        <family val="2"/>
        <charset val="204"/>
        <scheme val="minor"/>
      </rPr>
      <t>f1,5/25  (1,2м x 0,6м х 25мм) 0,72м2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</si>
  <si>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Color </t>
    </r>
    <r>
      <rPr>
        <sz val="10"/>
        <color theme="1"/>
        <rFont val="Calibri"/>
        <family val="2"/>
        <charset val="204"/>
        <scheme val="minor"/>
      </rPr>
      <t>f1/14  (2,4м x 0,6м х 14мм) 1,44м2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</si>
  <si>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 xml:space="preserve">Саундек (Soundec) Color </t>
    </r>
    <r>
      <rPr>
        <sz val="10"/>
        <color theme="1"/>
        <rFont val="Calibri"/>
        <family val="2"/>
        <charset val="204"/>
        <scheme val="minor"/>
      </rPr>
      <t>f1/25  (2,4м x 0,6м х 25мм) 1,44м2</t>
    </r>
  </si>
  <si>
    <r>
      <t>Панель акустическая</t>
    </r>
    <r>
      <rPr>
        <b/>
        <sz val="10"/>
        <color theme="1"/>
        <rFont val="Calibri"/>
        <family val="2"/>
        <charset val="204"/>
        <scheme val="minor"/>
      </rPr>
      <t xml:space="preserve"> Саундек (Soundec) Color </t>
    </r>
    <r>
      <rPr>
        <sz val="10"/>
        <color theme="1"/>
        <rFont val="Calibri"/>
        <family val="2"/>
        <charset val="204"/>
        <scheme val="minor"/>
      </rPr>
      <t>f1,5/25  (2,4м x 0,6м х 25мм) 1,44м2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</si>
  <si>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>Саундек Евро (Soundec Euro) f1/25</t>
    </r>
    <r>
      <rPr>
        <sz val="10"/>
        <color theme="1"/>
        <rFont val="Calibri"/>
        <family val="2"/>
        <charset val="204"/>
        <scheme val="minor"/>
      </rPr>
      <t xml:space="preserve"> (1,2м x 0,6м х 25мм) 0,72м2</t>
    </r>
  </si>
  <si>
    <r>
      <t>Панель акустическая</t>
    </r>
    <r>
      <rPr>
        <b/>
        <sz val="10"/>
        <rFont val="Calibri"/>
        <family val="2"/>
        <charset val="204"/>
        <scheme val="minor"/>
      </rPr>
      <t xml:space="preserve"> Акустилайн   
(Akustiline) Ampir White</t>
    </r>
    <r>
      <rPr>
        <sz val="10"/>
        <rFont val="Calibri"/>
        <family val="2"/>
        <charset val="204"/>
        <scheme val="minor"/>
      </rPr>
      <t xml:space="preserve">
(0,6м х 0,6м х 30мм)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</si>
  <si>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White</t>
    </r>
    <r>
      <rPr>
        <sz val="10"/>
        <rFont val="Calibri"/>
        <family val="2"/>
        <charset val="204"/>
        <scheme val="minor"/>
      </rPr>
      <t xml:space="preserve">
(1,2м х 0,6м х 30мм) 0,72м2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</si>
  <si>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White</t>
    </r>
    <r>
      <rPr>
        <sz val="10"/>
        <rFont val="Calibri"/>
        <family val="2"/>
        <charset val="204"/>
        <scheme val="minor"/>
      </rPr>
      <t xml:space="preserve">
(0,6м х 0,6м х 40мм)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</si>
  <si>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White</t>
    </r>
    <r>
      <rPr>
        <sz val="10"/>
        <rFont val="Calibri"/>
        <family val="2"/>
        <charset val="204"/>
        <scheme val="minor"/>
      </rPr>
      <t xml:space="preserve">
(1,2м х 0,6м х 40мм) 0,72м2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</si>
  <si>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White</t>
    </r>
    <r>
      <rPr>
        <sz val="10"/>
        <rFont val="Calibri"/>
        <family val="2"/>
        <charset val="204"/>
        <scheme val="minor"/>
      </rPr>
      <t xml:space="preserve">
(2,4м х 1,2м х 40мм) 2,88м2</t>
    </r>
  </si>
  <si>
    <r>
      <t>Панель акустическая</t>
    </r>
    <r>
      <rPr>
        <b/>
        <sz val="10"/>
        <rFont val="Calibri"/>
        <family val="2"/>
        <charset val="204"/>
        <scheme val="minor"/>
      </rPr>
      <t xml:space="preserve"> Акустилайн   
(Akustiline) Ampir White</t>
    </r>
    <r>
      <rPr>
        <sz val="10"/>
        <rFont val="Calibri"/>
        <family val="2"/>
        <charset val="204"/>
        <scheme val="minor"/>
      </rPr>
      <t xml:space="preserve">
(0,6м х 0,6м х 50мм)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</si>
  <si>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White</t>
    </r>
    <r>
      <rPr>
        <sz val="10"/>
        <rFont val="Calibri"/>
        <family val="2"/>
        <charset val="204"/>
        <scheme val="minor"/>
      </rPr>
      <t xml:space="preserve">
(1,2м х 0,6м х 50мм)0,72м2 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</si>
  <si>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White</t>
    </r>
    <r>
      <rPr>
        <sz val="10"/>
        <rFont val="Calibri"/>
        <family val="2"/>
        <charset val="204"/>
        <scheme val="minor"/>
      </rPr>
      <t xml:space="preserve">
(2,4м х 1,2м х 50мм) 2,88м2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</si>
  <si>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(0,6м х 0,6м х 30мм)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</si>
  <si>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(1,2м х 0,6м х 30мм) 0,72м2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</si>
  <si>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(0,6м х 0,6м х 40мм)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</si>
  <si>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(1,2м х 0,6м х 40мм) 0,72м2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</si>
  <si>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(2,4м х 1,2м х 40мм) 2,88м2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</si>
  <si>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(0,6м х 0,6м х 50мм)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</si>
  <si>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(2,4м х 1,2м х 50мм) 2,88м2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</si>
  <si>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(1,2м х 0,6м х 50мм)0,72м2 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</si>
  <si>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(0,6м х 0,6м х 30мм)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</si>
  <si>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(1,2м х 0,6м х 30мм) 0,72м2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</si>
  <si>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(0,6м х 0,6м х 40мм)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</si>
  <si>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(1,2м х 0,6м х 40мм) 0,72м2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</si>
  <si>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(2,4м х 1,2м х 40мм) 2,88м2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</si>
  <si>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(0,6м х 0,6м х 50мм)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</si>
  <si>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(1,2м х 0,6м х 50мм)0,72м2 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</si>
  <si>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(2,4м х 1,2м х 50мм) 2,88м2</t>
    </r>
  </si>
  <si>
    <r>
      <t xml:space="preserve">Панель акустическая </t>
    </r>
    <r>
      <rPr>
        <b/>
        <sz val="10"/>
        <color theme="1"/>
        <rFont val="Calibri"/>
        <family val="2"/>
        <charset val="204"/>
        <scheme val="minor"/>
      </rPr>
      <t>Саундек Евро (Soundec Euro) f1/15</t>
    </r>
    <r>
      <rPr>
        <sz val="10"/>
        <color theme="1"/>
        <rFont val="Calibri"/>
        <family val="2"/>
        <charset val="204"/>
        <scheme val="minor"/>
      </rPr>
      <t xml:space="preserve"> (1,2м x 0,6м х 15мм) 0,72м2</t>
    </r>
  </si>
  <si>
    <r>
      <t>Панель акустическая</t>
    </r>
    <r>
      <rPr>
        <b/>
        <sz val="10"/>
        <rFont val="Calibri"/>
        <family val="2"/>
        <charset val="204"/>
        <scheme val="minor"/>
      </rPr>
      <t xml:space="preserve"> Акустилайн   
(Akustiline) Ampir White</t>
    </r>
    <r>
      <rPr>
        <sz val="10"/>
        <rFont val="Calibri"/>
        <family val="2"/>
        <charset val="204"/>
        <scheme val="minor"/>
      </rPr>
      <t xml:space="preserve">
(0,6м х 0,6м х 20мм)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</si>
  <si>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White</t>
    </r>
    <r>
      <rPr>
        <sz val="10"/>
        <rFont val="Calibri"/>
        <family val="2"/>
        <charset val="204"/>
        <scheme val="minor"/>
      </rPr>
      <t xml:space="preserve">
(1,2м х 0,6м х 20мм) 0,72м2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</si>
  <si>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(0,6м х 0,6м х 20мм)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</si>
  <si>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Black</t>
    </r>
    <r>
      <rPr>
        <sz val="10"/>
        <rFont val="Calibri"/>
        <family val="2"/>
        <charset val="204"/>
        <scheme val="minor"/>
      </rPr>
      <t xml:space="preserve">
(1,2м х 0,6м х 20мм) 0,72м2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</si>
  <si>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(0,6м х 0,6м х 20мм) 0,36м2</t>
    </r>
  </si>
  <si>
    <r>
      <t xml:space="preserve">Панель акустическая </t>
    </r>
    <r>
      <rPr>
        <b/>
        <sz val="10"/>
        <rFont val="Calibri"/>
        <family val="2"/>
        <charset val="204"/>
        <scheme val="minor"/>
      </rPr>
      <t>Акустилайн   
(Akustiline) Ampir Color</t>
    </r>
    <r>
      <rPr>
        <sz val="10"/>
        <rFont val="Calibri"/>
        <family val="2"/>
        <charset val="204"/>
        <scheme val="minor"/>
      </rPr>
      <t xml:space="preserve">
(1,2м х 0,6м х 20мм) 0,72м2</t>
    </r>
  </si>
  <si>
    <t>Комплект звукоизоляции труб</t>
  </si>
  <si>
    <t>На все потолочные панели Саундек точный размер 595мм х 595мм/1195мм для возможности установки в подсистему</t>
  </si>
  <si>
    <t>На все потолочные панели Акустилайн точный размер 595мм х 595мм/1195мм для возможности установки в подсистему</t>
  </si>
  <si>
    <r>
      <t xml:space="preserve">Панель </t>
    </r>
    <r>
      <rPr>
        <b/>
        <sz val="10"/>
        <color theme="1"/>
        <rFont val="Calibri"/>
        <family val="2"/>
        <charset val="204"/>
        <scheme val="minor"/>
      </rPr>
      <t>АкусикГипс (AcousticGyps) Basic 40</t>
    </r>
    <r>
      <rPr>
        <sz val="10"/>
        <color theme="1"/>
        <rFont val="Calibri"/>
        <family val="2"/>
        <charset val="204"/>
        <scheme val="minor"/>
      </rPr>
      <t xml:space="preserve"> (1,2м x 0,6м x 40мм) 0,72м2</t>
    </r>
  </si>
  <si>
    <r>
      <t xml:space="preserve">Панель </t>
    </r>
    <r>
      <rPr>
        <b/>
        <sz val="10"/>
        <color theme="1"/>
        <rFont val="Calibri"/>
        <family val="2"/>
        <charset val="204"/>
        <scheme val="minor"/>
      </rPr>
      <t xml:space="preserve">АкусикГипс (AcousticGyps) Basic 70 </t>
    </r>
    <r>
      <rPr>
        <sz val="10"/>
        <color theme="1"/>
        <rFont val="Calibri"/>
        <family val="2"/>
        <charset val="204"/>
        <scheme val="minor"/>
      </rPr>
      <t>(1,2м x 0,6м x 70мм) 0,72м2</t>
    </r>
  </si>
  <si>
    <r>
      <rPr>
        <b/>
        <sz val="10"/>
        <color theme="1"/>
        <rFont val="Calibri"/>
        <family val="2"/>
        <charset val="204"/>
        <scheme val="minor"/>
      </rPr>
      <t xml:space="preserve">Комплект крепежа </t>
    </r>
    <r>
      <rPr>
        <sz val="10"/>
        <color theme="1"/>
        <rFont val="Calibri"/>
        <family val="2"/>
        <charset val="204"/>
        <scheme val="minor"/>
      </rPr>
      <t>для АкусикГипс (AcousticGyps)</t>
    </r>
    <r>
      <rPr>
        <b/>
        <sz val="10"/>
        <color theme="1"/>
        <rFont val="Calibri"/>
        <family val="2"/>
        <charset val="204"/>
        <scheme val="minor"/>
      </rPr>
      <t xml:space="preserve"> Basic 40</t>
    </r>
  </si>
  <si>
    <r>
      <rPr>
        <b/>
        <sz val="10"/>
        <color theme="1"/>
        <rFont val="Calibri"/>
        <family val="2"/>
        <charset val="204"/>
        <scheme val="minor"/>
      </rPr>
      <t>Комплект крепежа</t>
    </r>
    <r>
      <rPr>
        <sz val="10"/>
        <color theme="1"/>
        <rFont val="Calibri"/>
        <family val="2"/>
        <charset val="204"/>
        <scheme val="minor"/>
      </rPr>
      <t xml:space="preserve"> для АкусикГипс (AcousticGyps) </t>
    </r>
    <r>
      <rPr>
        <b/>
        <sz val="10"/>
        <color theme="1"/>
        <rFont val="Calibri"/>
        <family val="2"/>
        <charset val="204"/>
        <scheme val="minor"/>
      </rPr>
      <t>Basic 70</t>
    </r>
  </si>
  <si>
    <t>Панель АкусикГипс (AcousticGyps) M1         (1,2м x 0,5м x 17мм) 0,6м2</t>
  </si>
  <si>
    <t>Панель АкусикГипс (AcousticGyps) M1         (1,2м x 0,59м x 17мм) 0,708м2</t>
  </si>
  <si>
    <r>
      <t xml:space="preserve">Виброподвес </t>
    </r>
    <r>
      <rPr>
        <b/>
        <sz val="10"/>
        <color theme="1"/>
        <rFont val="Calibri"/>
        <family val="2"/>
        <charset val="204"/>
        <scheme val="minor"/>
      </rPr>
      <t>Сонокреп Протектор PRO</t>
    </r>
  </si>
  <si>
    <r>
      <t xml:space="preserve">ГКЛЗ </t>
    </r>
    <r>
      <rPr>
        <b/>
        <sz val="10"/>
        <color theme="1"/>
        <rFont val="Calibri"/>
        <family val="2"/>
        <charset val="204"/>
        <scheme val="minor"/>
      </rPr>
      <t>АкустикГипс (AcousticGyps)</t>
    </r>
    <r>
      <rPr>
        <sz val="10"/>
        <color theme="1"/>
        <rFont val="Calibri"/>
        <family val="2"/>
        <charset val="204"/>
        <scheme val="minor"/>
      </rPr>
      <t xml:space="preserve"> (2,5м х 1,2м х 15мм) 3м2</t>
    </r>
  </si>
  <si>
    <r>
      <rPr>
        <b/>
        <sz val="10"/>
        <color theme="1"/>
        <rFont val="Calibri"/>
        <family val="2"/>
        <charset val="204"/>
        <scheme val="minor"/>
      </rPr>
      <t>Профиль АкустикГипс (AcousticGyps) ПС Усиленный 50/50</t>
    </r>
    <r>
      <rPr>
        <sz val="10"/>
        <color theme="1"/>
        <rFont val="Calibri"/>
        <family val="2"/>
        <charset val="204"/>
        <scheme val="minor"/>
      </rPr>
      <t>, 3м</t>
    </r>
  </si>
  <si>
    <r>
      <rPr>
        <b/>
        <sz val="10"/>
        <color theme="1"/>
        <rFont val="Calibri"/>
        <family val="2"/>
        <charset val="204"/>
        <scheme val="minor"/>
      </rPr>
      <t>Профиль АкустикГипс (AcousticGyps) ПН Усиленный 50/40</t>
    </r>
    <r>
      <rPr>
        <sz val="10"/>
        <color theme="1"/>
        <rFont val="Calibri"/>
        <family val="2"/>
        <charset val="204"/>
        <scheme val="minor"/>
      </rPr>
      <t>, 3м</t>
    </r>
  </si>
  <si>
    <r>
      <rPr>
        <b/>
        <sz val="10"/>
        <color theme="1"/>
        <rFont val="Calibri"/>
        <family val="2"/>
        <charset val="204"/>
        <scheme val="minor"/>
      </rPr>
      <t>Профиль АкустикГипс (AcousticGyps) ППН Усиленный 27/28</t>
    </r>
    <r>
      <rPr>
        <sz val="10"/>
        <color theme="1"/>
        <rFont val="Calibri"/>
        <family val="2"/>
        <charset val="204"/>
        <scheme val="minor"/>
      </rPr>
      <t>, 3м</t>
    </r>
  </si>
  <si>
    <r>
      <rPr>
        <b/>
        <sz val="10"/>
        <color theme="1"/>
        <rFont val="Calibri"/>
        <family val="2"/>
        <charset val="204"/>
        <scheme val="minor"/>
      </rPr>
      <t>Профиль АкустикГипс (AcousticGyps) ПП Усиленный 60/27</t>
    </r>
    <r>
      <rPr>
        <sz val="10"/>
        <color theme="1"/>
        <rFont val="Calibri"/>
        <family val="2"/>
        <charset val="204"/>
        <scheme val="minor"/>
      </rPr>
      <t>, 3м</t>
    </r>
  </si>
  <si>
    <r>
      <rPr>
        <b/>
        <sz val="10"/>
        <color theme="1"/>
        <rFont val="Calibri"/>
        <family val="2"/>
        <charset val="204"/>
        <scheme val="minor"/>
      </rPr>
      <t xml:space="preserve">Подвес прямой АкустикГипс (AcousticGyps) для ПП 60/27, </t>
    </r>
    <r>
      <rPr>
        <sz val="10"/>
        <color theme="1"/>
        <rFont val="Calibri"/>
        <family val="2"/>
        <charset val="204"/>
        <scheme val="minor"/>
      </rPr>
      <t>0,9мм</t>
    </r>
  </si>
  <si>
    <r>
      <t>Соединит</t>
    </r>
    <r>
      <rPr>
        <b/>
        <sz val="10"/>
        <color theme="1"/>
        <rFont val="Calibri"/>
        <family val="2"/>
        <charset val="204"/>
        <scheme val="minor"/>
      </rPr>
      <t>ель одноуровневый АкустикГипс (AcousticGyps)</t>
    </r>
    <r>
      <rPr>
        <sz val="10"/>
        <color theme="1"/>
        <rFont val="Calibri"/>
        <family val="2"/>
        <charset val="204"/>
        <scheme val="minor"/>
      </rPr>
      <t xml:space="preserve"> (Краб)</t>
    </r>
    <r>
      <rPr>
        <b/>
        <sz val="10"/>
        <color theme="1"/>
        <rFont val="Calibri"/>
        <family val="2"/>
        <charset val="204"/>
        <scheme val="minor"/>
      </rPr>
      <t xml:space="preserve"> для ПП 60/27</t>
    </r>
  </si>
  <si>
    <t>Удлинитель АкустикГипс (AcousticGyps) для ПП 60/27</t>
  </si>
  <si>
    <t>Прайс. Звукоизоляционные материалы и комплектующие</t>
  </si>
</sst>
</file>

<file path=xl/styles.xml><?xml version="1.0" encoding="utf-8"?>
<styleSheet xmlns="http://schemas.openxmlformats.org/spreadsheetml/2006/main">
  <numFmts count="10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&quot;р.&quot;;\-#,##0&quot;р.&quot;"/>
    <numFmt numFmtId="165" formatCode="#,##0.0&quot;р.&quot;;\-#,##0.0&quot;р.&quot;"/>
    <numFmt numFmtId="166" formatCode="#,##0\ &quot;₽&quot;"/>
    <numFmt numFmtId="167" formatCode="0.0%"/>
    <numFmt numFmtId="168" formatCode="0.0000"/>
    <numFmt numFmtId="169" formatCode="0.0"/>
    <numFmt numFmtId="170" formatCode="0.000"/>
    <numFmt numFmtId="171" formatCode="_-* #,##0.00\ &quot;р.&quot;_-;_-* \-#,##0.00\ &quot;р.&quot;;_-* &quot;-&quot;??\ &quot;р.&quot;_-;_-@_-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1"/>
      <name val="Verdana"/>
      <family val="2"/>
      <charset val="204"/>
    </font>
    <font>
      <b/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i/>
      <sz val="7"/>
      <color theme="1"/>
      <name val="Calibri"/>
      <family val="2"/>
      <charset val="204"/>
      <scheme val="minor"/>
    </font>
    <font>
      <i/>
      <sz val="7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Helvetica"/>
      <family val="2"/>
    </font>
    <font>
      <sz val="11"/>
      <color rgb="FF000000"/>
      <name val="Arial"/>
      <family val="2"/>
      <charset val="1"/>
    </font>
    <font>
      <b/>
      <sz val="11"/>
      <color rgb="FF000000"/>
      <name val="Calibri"/>
      <family val="2"/>
      <charset val="204"/>
    </font>
    <font>
      <b/>
      <sz val="11"/>
      <color theme="1"/>
      <name val="Verdana"/>
      <family val="2"/>
      <charset val="204"/>
    </font>
    <font>
      <sz val="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F2F2F2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6" fillId="0" borderId="0"/>
    <xf numFmtId="171" fontId="27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605">
    <xf numFmtId="0" fontId="0" fillId="0" borderId="0" xfId="0"/>
    <xf numFmtId="0" fontId="0" fillId="0" borderId="0" xfId="0" applyFont="1"/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Border="1"/>
    <xf numFmtId="0" fontId="8" fillId="2" borderId="12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horizontal="center" vertical="center" wrapText="1"/>
    </xf>
    <xf numFmtId="0" fontId="8" fillId="10" borderId="13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3" fillId="2" borderId="16" xfId="0" applyNumberFormat="1" applyFont="1" applyFill="1" applyBorder="1" applyAlignment="1">
      <alignment horizontal="center" vertical="center"/>
    </xf>
    <xf numFmtId="164" fontId="5" fillId="2" borderId="14" xfId="0" applyNumberFormat="1" applyFont="1" applyFill="1" applyBorder="1" applyAlignment="1">
      <alignment horizontal="center" vertical="center"/>
    </xf>
    <xf numFmtId="164" fontId="13" fillId="2" borderId="15" xfId="0" applyNumberFormat="1" applyFont="1" applyFill="1" applyBorder="1" applyAlignment="1">
      <alignment horizontal="center" vertical="center"/>
    </xf>
    <xf numFmtId="164" fontId="14" fillId="3" borderId="14" xfId="0" applyNumberFormat="1" applyFont="1" applyFill="1" applyBorder="1" applyAlignment="1">
      <alignment horizontal="center" vertical="center"/>
    </xf>
    <xf numFmtId="164" fontId="14" fillId="4" borderId="16" xfId="0" applyNumberFormat="1" applyFont="1" applyFill="1" applyBorder="1" applyAlignment="1">
      <alignment horizontal="center" vertical="center"/>
    </xf>
    <xf numFmtId="164" fontId="14" fillId="5" borderId="16" xfId="0" applyNumberFormat="1" applyFont="1" applyFill="1" applyBorder="1" applyAlignment="1">
      <alignment horizontal="center" vertical="center"/>
    </xf>
    <xf numFmtId="164" fontId="14" fillId="6" borderId="16" xfId="0" applyNumberFormat="1" applyFont="1" applyFill="1" applyBorder="1" applyAlignment="1">
      <alignment horizontal="center" vertical="center"/>
    </xf>
    <xf numFmtId="164" fontId="15" fillId="7" borderId="14" xfId="0" applyNumberFormat="1" applyFont="1" applyFill="1" applyBorder="1" applyAlignment="1">
      <alignment horizontal="center" vertical="center"/>
    </xf>
    <xf numFmtId="164" fontId="13" fillId="7" borderId="16" xfId="0" applyNumberFormat="1" applyFont="1" applyFill="1" applyBorder="1" applyAlignment="1">
      <alignment horizontal="center" vertical="center"/>
    </xf>
    <xf numFmtId="164" fontId="13" fillId="7" borderId="15" xfId="0" applyNumberFormat="1" applyFont="1" applyFill="1" applyBorder="1" applyAlignment="1">
      <alignment horizontal="center" vertical="center"/>
    </xf>
    <xf numFmtId="164" fontId="15" fillId="8" borderId="14" xfId="0" applyNumberFormat="1" applyFont="1" applyFill="1" applyBorder="1" applyAlignment="1">
      <alignment horizontal="center" vertical="center"/>
    </xf>
    <xf numFmtId="164" fontId="13" fillId="8" borderId="16" xfId="0" applyNumberFormat="1" applyFont="1" applyFill="1" applyBorder="1" applyAlignment="1">
      <alignment horizontal="center" vertical="center"/>
    </xf>
    <xf numFmtId="164" fontId="16" fillId="8" borderId="16" xfId="0" applyNumberFormat="1" applyFont="1" applyFill="1" applyBorder="1" applyAlignment="1">
      <alignment horizontal="center" vertical="center"/>
    </xf>
    <xf numFmtId="164" fontId="16" fillId="8" borderId="15" xfId="0" applyNumberFormat="1" applyFont="1" applyFill="1" applyBorder="1" applyAlignment="1">
      <alignment horizontal="center" vertical="center"/>
    </xf>
    <xf numFmtId="164" fontId="15" fillId="9" borderId="14" xfId="0" applyNumberFormat="1" applyFont="1" applyFill="1" applyBorder="1" applyAlignment="1">
      <alignment horizontal="center" vertical="center"/>
    </xf>
    <xf numFmtId="164" fontId="16" fillId="9" borderId="16" xfId="0" applyNumberFormat="1" applyFont="1" applyFill="1" applyBorder="1" applyAlignment="1">
      <alignment horizontal="center" vertical="center"/>
    </xf>
    <xf numFmtId="164" fontId="16" fillId="9" borderId="15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13" fillId="10" borderId="16" xfId="0" applyNumberFormat="1" applyFont="1" applyFill="1" applyBorder="1" applyAlignment="1">
      <alignment horizontal="center" vertical="center"/>
    </xf>
    <xf numFmtId="164" fontId="16" fillId="10" borderId="16" xfId="0" applyNumberFormat="1" applyFont="1" applyFill="1" applyBorder="1" applyAlignment="1">
      <alignment horizontal="center" vertical="center"/>
    </xf>
    <xf numFmtId="164" fontId="16" fillId="10" borderId="15" xfId="0" applyNumberFormat="1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7" fillId="0" borderId="0" xfId="0" applyFont="1" applyBorder="1"/>
    <xf numFmtId="0" fontId="17" fillId="0" borderId="0" xfId="0" applyFont="1"/>
    <xf numFmtId="165" fontId="13" fillId="7" borderId="15" xfId="0" applyNumberFormat="1" applyFont="1" applyFill="1" applyBorder="1" applyAlignment="1">
      <alignment horizontal="center" vertical="center"/>
    </xf>
    <xf numFmtId="165" fontId="5" fillId="2" borderId="14" xfId="0" applyNumberFormat="1" applyFont="1" applyFill="1" applyBorder="1" applyAlignment="1">
      <alignment horizontal="center" vertical="center"/>
    </xf>
    <xf numFmtId="165" fontId="14" fillId="4" borderId="16" xfId="0" applyNumberFormat="1" applyFont="1" applyFill="1" applyBorder="1" applyAlignment="1">
      <alignment horizontal="center" vertical="center"/>
    </xf>
    <xf numFmtId="165" fontId="14" fillId="5" borderId="16" xfId="0" applyNumberFormat="1" applyFont="1" applyFill="1" applyBorder="1" applyAlignment="1">
      <alignment horizontal="center" vertical="center"/>
    </xf>
    <xf numFmtId="165" fontId="3" fillId="2" borderId="16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164" fontId="15" fillId="8" borderId="24" xfId="0" applyNumberFormat="1" applyFont="1" applyFill="1" applyBorder="1" applyAlignment="1">
      <alignment horizontal="center" vertical="center"/>
    </xf>
    <xf numFmtId="164" fontId="13" fillId="8" borderId="22" xfId="0" applyNumberFormat="1" applyFont="1" applyFill="1" applyBorder="1" applyAlignment="1">
      <alignment horizontal="center" vertical="center"/>
    </xf>
    <xf numFmtId="164" fontId="16" fillId="8" borderId="25" xfId="0" applyNumberFormat="1" applyFont="1" applyFill="1" applyBorder="1" applyAlignment="1">
      <alignment horizontal="center" vertical="center"/>
    </xf>
    <xf numFmtId="164" fontId="16" fillId="9" borderId="22" xfId="0" applyNumberFormat="1" applyFont="1" applyFill="1" applyBorder="1" applyAlignment="1">
      <alignment horizontal="center" vertical="center"/>
    </xf>
    <xf numFmtId="164" fontId="16" fillId="9" borderId="25" xfId="0" applyNumberFormat="1" applyFont="1" applyFill="1" applyBorder="1" applyAlignment="1">
      <alignment horizontal="center" vertical="center"/>
    </xf>
    <xf numFmtId="164" fontId="15" fillId="10" borderId="24" xfId="0" applyNumberFormat="1" applyFont="1" applyFill="1" applyBorder="1" applyAlignment="1">
      <alignment horizontal="center" vertical="center"/>
    </xf>
    <xf numFmtId="164" fontId="13" fillId="10" borderId="22" xfId="0" applyNumberFormat="1" applyFont="1" applyFill="1" applyBorder="1" applyAlignment="1">
      <alignment horizontal="center" vertical="center"/>
    </xf>
    <xf numFmtId="164" fontId="16" fillId="10" borderId="25" xfId="0" applyNumberFormat="1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3" fillId="2" borderId="28" xfId="0" applyNumberFormat="1" applyFont="1" applyFill="1" applyBorder="1" applyAlignment="1">
      <alignment horizontal="center" vertical="center"/>
    </xf>
    <xf numFmtId="166" fontId="5" fillId="2" borderId="18" xfId="0" applyNumberFormat="1" applyFont="1" applyFill="1" applyBorder="1" applyAlignment="1">
      <alignment horizontal="center" vertical="center"/>
    </xf>
    <xf numFmtId="166" fontId="13" fillId="2" borderId="30" xfId="0" applyNumberFormat="1" applyFont="1" applyFill="1" applyBorder="1" applyAlignment="1">
      <alignment horizontal="center" vertical="center"/>
    </xf>
    <xf numFmtId="166" fontId="14" fillId="3" borderId="18" xfId="0" applyNumberFormat="1" applyFont="1" applyFill="1" applyBorder="1" applyAlignment="1">
      <alignment horizontal="center" vertical="center"/>
    </xf>
    <xf numFmtId="166" fontId="15" fillId="7" borderId="32" xfId="0" applyNumberFormat="1" applyFont="1" applyFill="1" applyBorder="1" applyAlignment="1">
      <alignment horizontal="center" vertical="center"/>
    </xf>
    <xf numFmtId="166" fontId="13" fillId="7" borderId="31" xfId="0" applyNumberFormat="1" applyFont="1" applyFill="1" applyBorder="1" applyAlignment="1">
      <alignment horizontal="center" vertical="center"/>
    </xf>
    <xf numFmtId="166" fontId="15" fillId="8" borderId="18" xfId="0" applyNumberFormat="1" applyFont="1" applyFill="1" applyBorder="1" applyAlignment="1">
      <alignment horizontal="center" vertical="center"/>
    </xf>
    <xf numFmtId="166" fontId="13" fillId="8" borderId="31" xfId="0" applyNumberFormat="1" applyFont="1" applyFill="1" applyBorder="1" applyAlignment="1">
      <alignment horizontal="center" vertical="center"/>
    </xf>
    <xf numFmtId="166" fontId="16" fillId="8" borderId="31" xfId="0" applyNumberFormat="1" applyFont="1" applyFill="1" applyBorder="1" applyAlignment="1">
      <alignment horizontal="center" vertical="center"/>
    </xf>
    <xf numFmtId="166" fontId="16" fillId="8" borderId="19" xfId="0" applyNumberFormat="1" applyFont="1" applyFill="1" applyBorder="1" applyAlignment="1">
      <alignment horizontal="center" vertical="center"/>
    </xf>
    <xf numFmtId="166" fontId="15" fillId="9" borderId="32" xfId="0" applyNumberFormat="1" applyFont="1" applyFill="1" applyBorder="1" applyAlignment="1">
      <alignment horizontal="center" vertical="center"/>
    </xf>
    <xf numFmtId="166" fontId="16" fillId="9" borderId="31" xfId="0" applyNumberFormat="1" applyFont="1" applyFill="1" applyBorder="1" applyAlignment="1">
      <alignment horizontal="center" vertical="center"/>
    </xf>
    <xf numFmtId="166" fontId="16" fillId="9" borderId="30" xfId="0" applyNumberFormat="1" applyFont="1" applyFill="1" applyBorder="1" applyAlignment="1">
      <alignment horizontal="center" vertical="center"/>
    </xf>
    <xf numFmtId="166" fontId="15" fillId="10" borderId="18" xfId="0" applyNumberFormat="1" applyFont="1" applyFill="1" applyBorder="1" applyAlignment="1">
      <alignment horizontal="center" vertical="center"/>
    </xf>
    <xf numFmtId="166" fontId="13" fillId="10" borderId="31" xfId="0" applyNumberFormat="1" applyFont="1" applyFill="1" applyBorder="1" applyAlignment="1">
      <alignment horizontal="center" vertical="center"/>
    </xf>
    <xf numFmtId="166" fontId="16" fillId="10" borderId="31" xfId="0" applyNumberFormat="1" applyFont="1" applyFill="1" applyBorder="1" applyAlignment="1">
      <alignment horizontal="center" vertical="center"/>
    </xf>
    <xf numFmtId="166" fontId="16" fillId="10" borderId="19" xfId="0" applyNumberFormat="1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 wrapText="1"/>
    </xf>
    <xf numFmtId="166" fontId="14" fillId="3" borderId="20" xfId="0" applyNumberFormat="1" applyFon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 wrapText="1"/>
    </xf>
    <xf numFmtId="0" fontId="3" fillId="2" borderId="38" xfId="0" applyNumberFormat="1" applyFont="1" applyFill="1" applyBorder="1" applyAlignment="1">
      <alignment horizontal="center" vertical="center"/>
    </xf>
    <xf numFmtId="0" fontId="3" fillId="2" borderId="30" xfId="0" applyNumberFormat="1" applyFont="1" applyFill="1" applyBorder="1" applyAlignment="1">
      <alignment horizontal="center" vertical="center"/>
    </xf>
    <xf numFmtId="1" fontId="12" fillId="2" borderId="42" xfId="0" applyNumberFormat="1" applyFont="1" applyFill="1" applyBorder="1" applyAlignment="1">
      <alignment horizontal="center" vertical="center" wrapText="1"/>
    </xf>
    <xf numFmtId="164" fontId="5" fillId="2" borderId="32" xfId="0" applyNumberFormat="1" applyFont="1" applyFill="1" applyBorder="1" applyAlignment="1">
      <alignment horizontal="center" vertical="center"/>
    </xf>
    <xf numFmtId="164" fontId="13" fillId="2" borderId="19" xfId="0" applyNumberFormat="1" applyFont="1" applyFill="1" applyBorder="1" applyAlignment="1">
      <alignment horizontal="center" vertical="center"/>
    </xf>
    <xf numFmtId="164" fontId="14" fillId="3" borderId="18" xfId="0" applyNumberFormat="1" applyFont="1" applyFill="1" applyBorder="1" applyAlignment="1">
      <alignment horizontal="center" vertical="center"/>
    </xf>
    <xf numFmtId="164" fontId="13" fillId="3" borderId="31" xfId="0" applyNumberFormat="1" applyFont="1" applyFill="1" applyBorder="1" applyAlignment="1">
      <alignment horizontal="center" vertical="center"/>
    </xf>
    <xf numFmtId="164" fontId="14" fillId="4" borderId="31" xfId="0" applyNumberFormat="1" applyFont="1" applyFill="1" applyBorder="1" applyAlignment="1">
      <alignment horizontal="center" vertical="center"/>
    </xf>
    <xf numFmtId="164" fontId="13" fillId="4" borderId="31" xfId="0" applyNumberFormat="1" applyFont="1" applyFill="1" applyBorder="1" applyAlignment="1">
      <alignment horizontal="center" vertical="center"/>
    </xf>
    <xf numFmtId="164" fontId="14" fillId="5" borderId="31" xfId="0" applyNumberFormat="1" applyFont="1" applyFill="1" applyBorder="1" applyAlignment="1">
      <alignment horizontal="center" vertical="center"/>
    </xf>
    <xf numFmtId="164" fontId="13" fillId="5" borderId="31" xfId="0" applyNumberFormat="1" applyFont="1" applyFill="1" applyBorder="1" applyAlignment="1">
      <alignment horizontal="center" vertical="center"/>
    </xf>
    <xf numFmtId="164" fontId="14" fillId="6" borderId="31" xfId="0" applyNumberFormat="1" applyFont="1" applyFill="1" applyBorder="1" applyAlignment="1">
      <alignment horizontal="center" vertical="center"/>
    </xf>
    <xf numFmtId="164" fontId="13" fillId="6" borderId="19" xfId="0" applyNumberFormat="1" applyFont="1" applyFill="1" applyBorder="1" applyAlignment="1">
      <alignment horizontal="center" vertical="center"/>
    </xf>
    <xf numFmtId="164" fontId="15" fillId="7" borderId="18" xfId="0" applyNumberFormat="1" applyFont="1" applyFill="1" applyBorder="1" applyAlignment="1">
      <alignment horizontal="center" vertical="center"/>
    </xf>
    <xf numFmtId="164" fontId="13" fillId="7" borderId="31" xfId="0" applyNumberFormat="1" applyFont="1" applyFill="1" applyBorder="1" applyAlignment="1">
      <alignment horizontal="center" vertical="center"/>
    </xf>
    <xf numFmtId="164" fontId="13" fillId="7" borderId="19" xfId="0" applyNumberFormat="1" applyFont="1" applyFill="1" applyBorder="1" applyAlignment="1">
      <alignment horizontal="center" vertical="center"/>
    </xf>
    <xf numFmtId="164" fontId="15" fillId="8" borderId="18" xfId="0" applyNumberFormat="1" applyFont="1" applyFill="1" applyBorder="1" applyAlignment="1">
      <alignment horizontal="center" vertical="center"/>
    </xf>
    <xf numFmtId="164" fontId="13" fillId="8" borderId="31" xfId="0" applyNumberFormat="1" applyFont="1" applyFill="1" applyBorder="1" applyAlignment="1">
      <alignment horizontal="center" vertical="center"/>
    </xf>
    <xf numFmtId="164" fontId="16" fillId="8" borderId="31" xfId="0" applyNumberFormat="1" applyFont="1" applyFill="1" applyBorder="1" applyAlignment="1">
      <alignment horizontal="center" vertical="center"/>
    </xf>
    <xf numFmtId="164" fontId="16" fillId="8" borderId="19" xfId="0" applyNumberFormat="1" applyFont="1" applyFill="1" applyBorder="1" applyAlignment="1">
      <alignment horizontal="center" vertical="center"/>
    </xf>
    <xf numFmtId="164" fontId="15" fillId="9" borderId="18" xfId="0" applyNumberFormat="1" applyFont="1" applyFill="1" applyBorder="1" applyAlignment="1">
      <alignment horizontal="center" vertical="center"/>
    </xf>
    <xf numFmtId="164" fontId="16" fillId="9" borderId="31" xfId="0" applyNumberFormat="1" applyFont="1" applyFill="1" applyBorder="1" applyAlignment="1">
      <alignment horizontal="center" vertical="center"/>
    </xf>
    <xf numFmtId="164" fontId="16" fillId="9" borderId="19" xfId="0" applyNumberFormat="1" applyFont="1" applyFill="1" applyBorder="1" applyAlignment="1">
      <alignment horizontal="center" vertical="center"/>
    </xf>
    <xf numFmtId="164" fontId="15" fillId="10" borderId="18" xfId="0" applyNumberFormat="1" applyFont="1" applyFill="1" applyBorder="1" applyAlignment="1">
      <alignment horizontal="center" vertical="center"/>
    </xf>
    <xf numFmtId="164" fontId="13" fillId="10" borderId="31" xfId="0" applyNumberFormat="1" applyFont="1" applyFill="1" applyBorder="1" applyAlignment="1">
      <alignment horizontal="center" vertical="center"/>
    </xf>
    <xf numFmtId="164" fontId="16" fillId="10" borderId="31" xfId="0" applyNumberFormat="1" applyFont="1" applyFill="1" applyBorder="1" applyAlignment="1">
      <alignment horizontal="center" vertical="center"/>
    </xf>
    <xf numFmtId="164" fontId="16" fillId="10" borderId="19" xfId="0" applyNumberFormat="1" applyFont="1" applyFill="1" applyBorder="1" applyAlignment="1">
      <alignment horizontal="center" vertical="center"/>
    </xf>
    <xf numFmtId="165" fontId="14" fillId="3" borderId="18" xfId="0" applyNumberFormat="1" applyFont="1" applyFill="1" applyBorder="1" applyAlignment="1">
      <alignment horizontal="center" vertical="center"/>
    </xf>
    <xf numFmtId="165" fontId="13" fillId="3" borderId="31" xfId="0" applyNumberFormat="1" applyFont="1" applyFill="1" applyBorder="1" applyAlignment="1">
      <alignment horizontal="center" vertical="center"/>
    </xf>
    <xf numFmtId="165" fontId="14" fillId="4" borderId="31" xfId="0" applyNumberFormat="1" applyFont="1" applyFill="1" applyBorder="1" applyAlignment="1">
      <alignment horizontal="center" vertical="center"/>
    </xf>
    <xf numFmtId="165" fontId="13" fillId="4" borderId="31" xfId="0" applyNumberFormat="1" applyFont="1" applyFill="1" applyBorder="1" applyAlignment="1">
      <alignment horizontal="center" vertical="center"/>
    </xf>
    <xf numFmtId="165" fontId="14" fillId="5" borderId="31" xfId="0" applyNumberFormat="1" applyFont="1" applyFill="1" applyBorder="1" applyAlignment="1">
      <alignment horizontal="center" vertical="center"/>
    </xf>
    <xf numFmtId="165" fontId="13" fillId="5" borderId="31" xfId="0" applyNumberFormat="1" applyFont="1" applyFill="1" applyBorder="1" applyAlignment="1">
      <alignment horizontal="center" vertical="center"/>
    </xf>
    <xf numFmtId="165" fontId="14" fillId="6" borderId="31" xfId="0" applyNumberFormat="1" applyFont="1" applyFill="1" applyBorder="1" applyAlignment="1">
      <alignment horizontal="center" vertical="center"/>
    </xf>
    <xf numFmtId="165" fontId="13" fillId="6" borderId="19" xfId="0" applyNumberFormat="1" applyFont="1" applyFill="1" applyBorder="1" applyAlignment="1">
      <alignment horizontal="center" vertical="center"/>
    </xf>
    <xf numFmtId="165" fontId="15" fillId="7" borderId="18" xfId="0" applyNumberFormat="1" applyFont="1" applyFill="1" applyBorder="1" applyAlignment="1">
      <alignment horizontal="center" vertical="center"/>
    </xf>
    <xf numFmtId="165" fontId="13" fillId="7" borderId="31" xfId="0" applyNumberFormat="1" applyFont="1" applyFill="1" applyBorder="1" applyAlignment="1">
      <alignment horizontal="center" vertical="center"/>
    </xf>
    <xf numFmtId="165" fontId="13" fillId="7" borderId="19" xfId="0" applyNumberFormat="1" applyFont="1" applyFill="1" applyBorder="1" applyAlignment="1">
      <alignment horizontal="center" vertical="center"/>
    </xf>
    <xf numFmtId="165" fontId="15" fillId="8" borderId="18" xfId="0" applyNumberFormat="1" applyFont="1" applyFill="1" applyBorder="1" applyAlignment="1">
      <alignment horizontal="center" vertical="center"/>
    </xf>
    <xf numFmtId="165" fontId="13" fillId="8" borderId="31" xfId="0" applyNumberFormat="1" applyFont="1" applyFill="1" applyBorder="1" applyAlignment="1">
      <alignment horizontal="center" vertical="center"/>
    </xf>
    <xf numFmtId="165" fontId="16" fillId="8" borderId="31" xfId="0" applyNumberFormat="1" applyFont="1" applyFill="1" applyBorder="1" applyAlignment="1">
      <alignment horizontal="center" vertical="center"/>
    </xf>
    <xf numFmtId="165" fontId="16" fillId="8" borderId="19" xfId="0" applyNumberFormat="1" applyFont="1" applyFill="1" applyBorder="1" applyAlignment="1">
      <alignment horizontal="center" vertical="center"/>
    </xf>
    <xf numFmtId="165" fontId="15" fillId="9" borderId="18" xfId="0" applyNumberFormat="1" applyFont="1" applyFill="1" applyBorder="1" applyAlignment="1">
      <alignment horizontal="center" vertical="center"/>
    </xf>
    <xf numFmtId="165" fontId="16" fillId="9" borderId="31" xfId="0" applyNumberFormat="1" applyFont="1" applyFill="1" applyBorder="1" applyAlignment="1">
      <alignment horizontal="center" vertical="center"/>
    </xf>
    <xf numFmtId="165" fontId="16" fillId="9" borderId="19" xfId="0" applyNumberFormat="1" applyFont="1" applyFill="1" applyBorder="1" applyAlignment="1">
      <alignment horizontal="center" vertical="center"/>
    </xf>
    <xf numFmtId="165" fontId="15" fillId="10" borderId="18" xfId="0" applyNumberFormat="1" applyFont="1" applyFill="1" applyBorder="1" applyAlignment="1">
      <alignment horizontal="center" vertical="center"/>
    </xf>
    <xf numFmtId="165" fontId="13" fillId="10" borderId="31" xfId="0" applyNumberFormat="1" applyFont="1" applyFill="1" applyBorder="1" applyAlignment="1">
      <alignment horizontal="center" vertical="center"/>
    </xf>
    <xf numFmtId="165" fontId="16" fillId="10" borderId="31" xfId="0" applyNumberFormat="1" applyFont="1" applyFill="1" applyBorder="1" applyAlignment="1">
      <alignment horizontal="center" vertical="center"/>
    </xf>
    <xf numFmtId="165" fontId="16" fillId="10" borderId="19" xfId="0" applyNumberFormat="1" applyFont="1" applyFill="1" applyBorder="1" applyAlignment="1">
      <alignment horizontal="center" vertical="center"/>
    </xf>
    <xf numFmtId="0" fontId="3" fillId="2" borderId="33" xfId="0" applyNumberFormat="1" applyFont="1" applyFill="1" applyBorder="1" applyAlignment="1">
      <alignment horizontal="center" vertical="center"/>
    </xf>
    <xf numFmtId="1" fontId="12" fillId="2" borderId="44" xfId="0" applyNumberFormat="1" applyFont="1" applyFill="1" applyBorder="1" applyAlignment="1">
      <alignment horizontal="center" vertical="center" wrapText="1"/>
    </xf>
    <xf numFmtId="164" fontId="5" fillId="2" borderId="35" xfId="0" applyNumberFormat="1" applyFont="1" applyFill="1" applyBorder="1" applyAlignment="1">
      <alignment horizontal="center" vertical="center"/>
    </xf>
    <xf numFmtId="164" fontId="13" fillId="2" borderId="21" xfId="0" applyNumberFormat="1" applyFont="1" applyFill="1" applyBorder="1" applyAlignment="1">
      <alignment horizontal="center" vertical="center"/>
    </xf>
    <xf numFmtId="165" fontId="14" fillId="3" borderId="20" xfId="0" applyNumberFormat="1" applyFont="1" applyFill="1" applyBorder="1" applyAlignment="1">
      <alignment horizontal="center" vertical="center"/>
    </xf>
    <xf numFmtId="165" fontId="13" fillId="3" borderId="34" xfId="0" applyNumberFormat="1" applyFont="1" applyFill="1" applyBorder="1" applyAlignment="1">
      <alignment horizontal="center" vertical="center"/>
    </xf>
    <xf numFmtId="165" fontId="14" fillId="4" borderId="34" xfId="0" applyNumberFormat="1" applyFont="1" applyFill="1" applyBorder="1" applyAlignment="1">
      <alignment horizontal="center" vertical="center"/>
    </xf>
    <xf numFmtId="165" fontId="13" fillId="4" borderId="34" xfId="0" applyNumberFormat="1" applyFont="1" applyFill="1" applyBorder="1" applyAlignment="1">
      <alignment horizontal="center" vertical="center"/>
    </xf>
    <xf numFmtId="165" fontId="14" fillId="5" borderId="34" xfId="0" applyNumberFormat="1" applyFont="1" applyFill="1" applyBorder="1" applyAlignment="1">
      <alignment horizontal="center" vertical="center"/>
    </xf>
    <xf numFmtId="165" fontId="13" fillId="5" borderId="34" xfId="0" applyNumberFormat="1" applyFont="1" applyFill="1" applyBorder="1" applyAlignment="1">
      <alignment horizontal="center" vertical="center"/>
    </xf>
    <xf numFmtId="165" fontId="14" fillId="6" borderId="34" xfId="0" applyNumberFormat="1" applyFont="1" applyFill="1" applyBorder="1" applyAlignment="1">
      <alignment horizontal="center" vertical="center"/>
    </xf>
    <xf numFmtId="165" fontId="13" fillId="6" borderId="21" xfId="0" applyNumberFormat="1" applyFont="1" applyFill="1" applyBorder="1" applyAlignment="1">
      <alignment horizontal="center" vertical="center"/>
    </xf>
    <xf numFmtId="165" fontId="15" fillId="7" borderId="20" xfId="0" applyNumberFormat="1" applyFont="1" applyFill="1" applyBorder="1" applyAlignment="1">
      <alignment horizontal="center" vertical="center"/>
    </xf>
    <xf numFmtId="165" fontId="13" fillId="7" borderId="34" xfId="0" applyNumberFormat="1" applyFont="1" applyFill="1" applyBorder="1" applyAlignment="1">
      <alignment horizontal="center" vertical="center"/>
    </xf>
    <xf numFmtId="165" fontId="13" fillId="7" borderId="21" xfId="0" applyNumberFormat="1" applyFont="1" applyFill="1" applyBorder="1" applyAlignment="1">
      <alignment horizontal="center" vertical="center"/>
    </xf>
    <xf numFmtId="165" fontId="15" fillId="8" borderId="20" xfId="0" applyNumberFormat="1" applyFont="1" applyFill="1" applyBorder="1" applyAlignment="1">
      <alignment horizontal="center" vertical="center"/>
    </xf>
    <xf numFmtId="165" fontId="13" fillId="8" borderId="34" xfId="0" applyNumberFormat="1" applyFont="1" applyFill="1" applyBorder="1" applyAlignment="1">
      <alignment horizontal="center" vertical="center"/>
    </xf>
    <xf numFmtId="165" fontId="16" fillId="8" borderId="34" xfId="0" applyNumberFormat="1" applyFont="1" applyFill="1" applyBorder="1" applyAlignment="1">
      <alignment horizontal="center" vertical="center"/>
    </xf>
    <xf numFmtId="165" fontId="16" fillId="8" borderId="21" xfId="0" applyNumberFormat="1" applyFont="1" applyFill="1" applyBorder="1" applyAlignment="1">
      <alignment horizontal="center" vertical="center"/>
    </xf>
    <xf numFmtId="165" fontId="15" fillId="9" borderId="20" xfId="0" applyNumberFormat="1" applyFont="1" applyFill="1" applyBorder="1" applyAlignment="1">
      <alignment horizontal="center" vertical="center"/>
    </xf>
    <xf numFmtId="165" fontId="16" fillId="9" borderId="34" xfId="0" applyNumberFormat="1" applyFont="1" applyFill="1" applyBorder="1" applyAlignment="1">
      <alignment horizontal="center" vertical="center"/>
    </xf>
    <xf numFmtId="165" fontId="16" fillId="9" borderId="21" xfId="0" applyNumberFormat="1" applyFont="1" applyFill="1" applyBorder="1" applyAlignment="1">
      <alignment horizontal="center" vertical="center"/>
    </xf>
    <xf numFmtId="165" fontId="15" fillId="10" borderId="20" xfId="0" applyNumberFormat="1" applyFont="1" applyFill="1" applyBorder="1" applyAlignment="1">
      <alignment horizontal="center" vertical="center"/>
    </xf>
    <xf numFmtId="165" fontId="13" fillId="10" borderId="34" xfId="0" applyNumberFormat="1" applyFont="1" applyFill="1" applyBorder="1" applyAlignment="1">
      <alignment horizontal="center" vertical="center"/>
    </xf>
    <xf numFmtId="165" fontId="16" fillId="10" borderId="34" xfId="0" applyNumberFormat="1" applyFont="1" applyFill="1" applyBorder="1" applyAlignment="1">
      <alignment horizontal="center" vertical="center"/>
    </xf>
    <xf numFmtId="165" fontId="16" fillId="10" borderId="21" xfId="0" applyNumberFormat="1" applyFont="1" applyFill="1" applyBorder="1" applyAlignment="1">
      <alignment horizontal="center" vertical="center"/>
    </xf>
    <xf numFmtId="0" fontId="9" fillId="3" borderId="45" xfId="0" applyFont="1" applyFill="1" applyBorder="1" applyAlignment="1">
      <alignment horizontal="center" vertical="center" wrapText="1"/>
    </xf>
    <xf numFmtId="164" fontId="14" fillId="3" borderId="17" xfId="0" applyNumberFormat="1" applyFont="1" applyFill="1" applyBorder="1" applyAlignment="1">
      <alignment horizontal="center" vertical="center"/>
    </xf>
    <xf numFmtId="165" fontId="14" fillId="3" borderId="17" xfId="0" applyNumberFormat="1" applyFont="1" applyFill="1" applyBorder="1" applyAlignment="1">
      <alignment horizontal="center" vertical="center"/>
    </xf>
    <xf numFmtId="0" fontId="9" fillId="6" borderId="45" xfId="0" applyFont="1" applyFill="1" applyBorder="1" applyAlignment="1">
      <alignment horizontal="center" vertical="center" wrapText="1"/>
    </xf>
    <xf numFmtId="164" fontId="14" fillId="6" borderId="17" xfId="0" applyNumberFormat="1" applyFont="1" applyFill="1" applyBorder="1" applyAlignment="1">
      <alignment horizontal="center" vertical="center"/>
    </xf>
    <xf numFmtId="165" fontId="14" fillId="6" borderId="17" xfId="0" applyNumberFormat="1" applyFont="1" applyFill="1" applyBorder="1" applyAlignment="1">
      <alignment horizontal="center" vertical="center"/>
    </xf>
    <xf numFmtId="166" fontId="5" fillId="2" borderId="36" xfId="0" applyNumberFormat="1" applyFont="1" applyFill="1" applyBorder="1" applyAlignment="1">
      <alignment horizontal="center" vertical="center"/>
    </xf>
    <xf numFmtId="166" fontId="13" fillId="2" borderId="39" xfId="0" applyNumberFormat="1" applyFont="1" applyFill="1" applyBorder="1" applyAlignment="1">
      <alignment horizontal="center" vertical="center"/>
    </xf>
    <xf numFmtId="166" fontId="14" fillId="3" borderId="36" xfId="0" applyNumberFormat="1" applyFont="1" applyFill="1" applyBorder="1" applyAlignment="1">
      <alignment horizontal="center" vertical="center"/>
    </xf>
    <xf numFmtId="166" fontId="15" fillId="7" borderId="41" xfId="0" applyNumberFormat="1" applyFont="1" applyFill="1" applyBorder="1" applyAlignment="1">
      <alignment horizontal="center" vertical="center"/>
    </xf>
    <xf numFmtId="166" fontId="13" fillId="7" borderId="40" xfId="0" applyNumberFormat="1" applyFont="1" applyFill="1" applyBorder="1" applyAlignment="1">
      <alignment horizontal="center" vertical="center"/>
    </xf>
    <xf numFmtId="166" fontId="15" fillId="8" borderId="36" xfId="0" applyNumberFormat="1" applyFont="1" applyFill="1" applyBorder="1" applyAlignment="1">
      <alignment horizontal="center" vertical="center"/>
    </xf>
    <xf numFmtId="166" fontId="13" fillId="8" borderId="40" xfId="0" applyNumberFormat="1" applyFont="1" applyFill="1" applyBorder="1" applyAlignment="1">
      <alignment horizontal="center" vertical="center"/>
    </xf>
    <xf numFmtId="166" fontId="16" fillId="8" borderId="40" xfId="0" applyNumberFormat="1" applyFont="1" applyFill="1" applyBorder="1" applyAlignment="1">
      <alignment horizontal="center" vertical="center"/>
    </xf>
    <xf numFmtId="166" fontId="16" fillId="8" borderId="37" xfId="0" applyNumberFormat="1" applyFont="1" applyFill="1" applyBorder="1" applyAlignment="1">
      <alignment horizontal="center" vertical="center"/>
    </xf>
    <xf numFmtId="166" fontId="15" fillId="9" borderId="41" xfId="0" applyNumberFormat="1" applyFont="1" applyFill="1" applyBorder="1" applyAlignment="1">
      <alignment horizontal="center" vertical="center"/>
    </xf>
    <xf numFmtId="166" fontId="16" fillId="9" borderId="40" xfId="0" applyNumberFormat="1" applyFont="1" applyFill="1" applyBorder="1" applyAlignment="1">
      <alignment horizontal="center" vertical="center"/>
    </xf>
    <xf numFmtId="166" fontId="16" fillId="9" borderId="39" xfId="0" applyNumberFormat="1" applyFont="1" applyFill="1" applyBorder="1" applyAlignment="1">
      <alignment horizontal="center" vertical="center"/>
    </xf>
    <xf numFmtId="166" fontId="15" fillId="10" borderId="36" xfId="0" applyNumberFormat="1" applyFont="1" applyFill="1" applyBorder="1" applyAlignment="1">
      <alignment horizontal="center" vertical="center"/>
    </xf>
    <xf numFmtId="166" fontId="13" fillId="10" borderId="40" xfId="0" applyNumberFormat="1" applyFont="1" applyFill="1" applyBorder="1" applyAlignment="1">
      <alignment horizontal="center" vertical="center"/>
    </xf>
    <xf numFmtId="166" fontId="16" fillId="10" borderId="40" xfId="0" applyNumberFormat="1" applyFont="1" applyFill="1" applyBorder="1" applyAlignment="1">
      <alignment horizontal="center" vertical="center"/>
    </xf>
    <xf numFmtId="166" fontId="16" fillId="10" borderId="37" xfId="0" applyNumberFormat="1" applyFont="1" applyFill="1" applyBorder="1" applyAlignment="1">
      <alignment horizontal="center" vertical="center"/>
    </xf>
    <xf numFmtId="164" fontId="5" fillId="2" borderId="46" xfId="0" applyNumberFormat="1" applyFont="1" applyFill="1" applyBorder="1" applyAlignment="1">
      <alignment horizontal="center" vertical="center"/>
    </xf>
    <xf numFmtId="164" fontId="13" fillId="2" borderId="47" xfId="0" applyNumberFormat="1" applyFont="1" applyFill="1" applyBorder="1" applyAlignment="1">
      <alignment horizontal="center" vertical="center"/>
    </xf>
    <xf numFmtId="164" fontId="14" fillId="3" borderId="48" xfId="0" applyNumberFormat="1" applyFont="1" applyFill="1" applyBorder="1" applyAlignment="1">
      <alignment horizontal="center" vertical="center"/>
    </xf>
    <xf numFmtId="164" fontId="14" fillId="4" borderId="49" xfId="0" applyNumberFormat="1" applyFont="1" applyFill="1" applyBorder="1" applyAlignment="1">
      <alignment horizontal="center" vertical="center"/>
    </xf>
    <xf numFmtId="164" fontId="14" fillId="5" borderId="49" xfId="0" applyNumberFormat="1" applyFont="1" applyFill="1" applyBorder="1" applyAlignment="1">
      <alignment horizontal="center" vertical="center"/>
    </xf>
    <xf numFmtId="164" fontId="14" fillId="6" borderId="48" xfId="0" applyNumberFormat="1" applyFont="1" applyFill="1" applyBorder="1" applyAlignment="1">
      <alignment horizontal="center" vertical="center"/>
    </xf>
    <xf numFmtId="166" fontId="14" fillId="3" borderId="31" xfId="0" applyNumberFormat="1" applyFont="1" applyFill="1" applyBorder="1" applyAlignment="1">
      <alignment horizontal="center" vertical="center"/>
    </xf>
    <xf numFmtId="166" fontId="14" fillId="3" borderId="40" xfId="0" applyNumberFormat="1" applyFont="1" applyFill="1" applyBorder="1" applyAlignment="1">
      <alignment horizontal="center" vertical="center"/>
    </xf>
    <xf numFmtId="166" fontId="14" fillId="3" borderId="34" xfId="0" applyNumberFormat="1" applyFont="1" applyFill="1" applyBorder="1" applyAlignment="1">
      <alignment horizontal="center" vertical="center"/>
    </xf>
    <xf numFmtId="166" fontId="5" fillId="2" borderId="50" xfId="0" applyNumberFormat="1" applyFont="1" applyFill="1" applyBorder="1" applyAlignment="1">
      <alignment horizontal="center" vertical="center"/>
    </xf>
    <xf numFmtId="164" fontId="13" fillId="3" borderId="16" xfId="0" applyNumberFormat="1" applyFont="1" applyFill="1" applyBorder="1" applyAlignment="1">
      <alignment horizontal="center" vertical="center"/>
    </xf>
    <xf numFmtId="164" fontId="13" fillId="4" borderId="16" xfId="0" applyNumberFormat="1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3" fillId="2" borderId="53" xfId="0" applyNumberFormat="1" applyFont="1" applyFill="1" applyBorder="1" applyAlignment="1">
      <alignment horizontal="center" vertical="center"/>
    </xf>
    <xf numFmtId="0" fontId="3" fillId="2" borderId="42" xfId="0" applyNumberFormat="1" applyFont="1" applyFill="1" applyBorder="1" applyAlignment="1">
      <alignment horizontal="center" vertical="center"/>
    </xf>
    <xf numFmtId="0" fontId="12" fillId="2" borderId="52" xfId="0" applyFont="1" applyFill="1" applyBorder="1" applyAlignment="1">
      <alignment horizontal="center" vertical="center" wrapText="1"/>
    </xf>
    <xf numFmtId="166" fontId="15" fillId="7" borderId="54" xfId="0" applyNumberFormat="1" applyFont="1" applyFill="1" applyBorder="1" applyAlignment="1">
      <alignment horizontal="center" vertical="center"/>
    </xf>
    <xf numFmtId="166" fontId="13" fillId="7" borderId="51" xfId="0" applyNumberFormat="1" applyFont="1" applyFill="1" applyBorder="1" applyAlignment="1">
      <alignment horizontal="center" vertical="center"/>
    </xf>
    <xf numFmtId="166" fontId="15" fillId="8" borderId="50" xfId="0" applyNumberFormat="1" applyFont="1" applyFill="1" applyBorder="1" applyAlignment="1">
      <alignment horizontal="center" vertical="center"/>
    </xf>
    <xf numFmtId="166" fontId="13" fillId="8" borderId="51" xfId="0" applyNumberFormat="1" applyFont="1" applyFill="1" applyBorder="1" applyAlignment="1">
      <alignment horizontal="center" vertical="center"/>
    </xf>
    <xf numFmtId="166" fontId="16" fillId="8" borderId="51" xfId="0" applyNumberFormat="1" applyFont="1" applyFill="1" applyBorder="1" applyAlignment="1">
      <alignment horizontal="center" vertical="center"/>
    </xf>
    <xf numFmtId="166" fontId="16" fillId="8" borderId="52" xfId="0" applyNumberFormat="1" applyFont="1" applyFill="1" applyBorder="1" applyAlignment="1">
      <alignment horizontal="center" vertical="center"/>
    </xf>
    <xf numFmtId="166" fontId="15" fillId="9" borderId="54" xfId="0" applyNumberFormat="1" applyFont="1" applyFill="1" applyBorder="1" applyAlignment="1">
      <alignment horizontal="center" vertical="center"/>
    </xf>
    <xf numFmtId="166" fontId="16" fillId="9" borderId="51" xfId="0" applyNumberFormat="1" applyFont="1" applyFill="1" applyBorder="1" applyAlignment="1">
      <alignment horizontal="center" vertical="center"/>
    </xf>
    <xf numFmtId="166" fontId="16" fillId="9" borderId="55" xfId="0" applyNumberFormat="1" applyFont="1" applyFill="1" applyBorder="1" applyAlignment="1">
      <alignment horizontal="center" vertical="center"/>
    </xf>
    <xf numFmtId="166" fontId="15" fillId="10" borderId="50" xfId="0" applyNumberFormat="1" applyFont="1" applyFill="1" applyBorder="1" applyAlignment="1">
      <alignment horizontal="center" vertical="center"/>
    </xf>
    <xf numFmtId="166" fontId="16" fillId="10" borderId="51" xfId="0" applyNumberFormat="1" applyFont="1" applyFill="1" applyBorder="1" applyAlignment="1">
      <alignment horizontal="center" vertical="center"/>
    </xf>
    <xf numFmtId="166" fontId="16" fillId="10" borderId="52" xfId="0" applyNumberFormat="1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 wrapText="1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2" xfId="0" applyFont="1" applyFill="1" applyBorder="1" applyAlignment="1">
      <alignment horizontal="center" vertical="center" wrapText="1"/>
    </xf>
    <xf numFmtId="0" fontId="20" fillId="8" borderId="11" xfId="0" applyFont="1" applyFill="1" applyBorder="1" applyAlignment="1">
      <alignment horizontal="center" vertical="center" wrapText="1"/>
    </xf>
    <xf numFmtId="0" fontId="21" fillId="8" borderId="13" xfId="0" applyFont="1" applyFill="1" applyBorder="1" applyAlignment="1">
      <alignment horizontal="center" vertical="center" wrapText="1"/>
    </xf>
    <xf numFmtId="0" fontId="21" fillId="8" borderId="12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1" fillId="9" borderId="13" xfId="0" applyFont="1" applyFill="1" applyBorder="1" applyAlignment="1">
      <alignment horizontal="center" vertical="center" wrapText="1"/>
    </xf>
    <xf numFmtId="0" fontId="21" fillId="9" borderId="12" xfId="0" applyFont="1" applyFill="1" applyBorder="1" applyAlignment="1">
      <alignment horizontal="center" vertical="center" wrapText="1"/>
    </xf>
    <xf numFmtId="0" fontId="20" fillId="10" borderId="11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center" vertical="center" wrapText="1"/>
    </xf>
    <xf numFmtId="44" fontId="5" fillId="2" borderId="18" xfId="0" applyNumberFormat="1" applyFont="1" applyFill="1" applyBorder="1" applyAlignment="1">
      <alignment horizontal="center" vertical="center"/>
    </xf>
    <xf numFmtId="44" fontId="13" fillId="10" borderId="31" xfId="0" applyNumberFormat="1" applyFont="1" applyFill="1" applyBorder="1" applyAlignment="1">
      <alignment horizontal="center" vertical="center"/>
    </xf>
    <xf numFmtId="44" fontId="13" fillId="10" borderId="34" xfId="0" applyNumberFormat="1" applyFont="1" applyFill="1" applyBorder="1" applyAlignment="1">
      <alignment horizontal="center" vertical="center"/>
    </xf>
    <xf numFmtId="44" fontId="16" fillId="9" borderId="31" xfId="0" applyNumberFormat="1" applyFont="1" applyFill="1" applyBorder="1" applyAlignment="1">
      <alignment horizontal="center" vertical="center"/>
    </xf>
    <xf numFmtId="44" fontId="16" fillId="9" borderId="34" xfId="0" applyNumberFormat="1" applyFont="1" applyFill="1" applyBorder="1" applyAlignment="1">
      <alignment horizontal="center" vertical="center"/>
    </xf>
    <xf numFmtId="44" fontId="13" fillId="8" borderId="31" xfId="0" applyNumberFormat="1" applyFont="1" applyFill="1" applyBorder="1" applyAlignment="1">
      <alignment horizontal="center" vertical="center"/>
    </xf>
    <xf numFmtId="44" fontId="13" fillId="8" borderId="34" xfId="0" applyNumberFormat="1" applyFont="1" applyFill="1" applyBorder="1" applyAlignment="1">
      <alignment horizontal="center" vertical="center"/>
    </xf>
    <xf numFmtId="44" fontId="13" fillId="7" borderId="31" xfId="0" applyNumberFormat="1" applyFont="1" applyFill="1" applyBorder="1" applyAlignment="1">
      <alignment horizontal="center" vertical="center"/>
    </xf>
    <xf numFmtId="44" fontId="13" fillId="7" borderId="34" xfId="0" applyNumberFormat="1" applyFont="1" applyFill="1" applyBorder="1" applyAlignment="1">
      <alignment horizontal="center" vertical="center"/>
    </xf>
    <xf numFmtId="44" fontId="14" fillId="3" borderId="31" xfId="0" applyNumberFormat="1" applyFont="1" applyFill="1" applyBorder="1" applyAlignment="1">
      <alignment horizontal="center" vertical="center"/>
    </xf>
    <xf numFmtId="44" fontId="14" fillId="3" borderId="34" xfId="0" applyNumberFormat="1" applyFont="1" applyFill="1" applyBorder="1" applyAlignment="1">
      <alignment horizontal="center" vertical="center"/>
    </xf>
    <xf numFmtId="44" fontId="15" fillId="7" borderId="17" xfId="0" applyNumberFormat="1" applyFont="1" applyFill="1" applyBorder="1" applyAlignment="1">
      <alignment horizontal="center" vertical="center"/>
    </xf>
    <xf numFmtId="44" fontId="15" fillId="8" borderId="14" xfId="0" applyNumberFormat="1" applyFont="1" applyFill="1" applyBorder="1" applyAlignment="1">
      <alignment horizontal="center" vertical="center"/>
    </xf>
    <xf numFmtId="44" fontId="15" fillId="9" borderId="17" xfId="0" applyNumberFormat="1" applyFont="1" applyFill="1" applyBorder="1" applyAlignment="1">
      <alignment horizontal="center" vertical="center"/>
    </xf>
    <xf numFmtId="44" fontId="15" fillId="10" borderId="14" xfId="0" applyNumberFormat="1" applyFont="1" applyFill="1" applyBorder="1" applyAlignment="1">
      <alignment horizontal="center" vertical="center"/>
    </xf>
    <xf numFmtId="44" fontId="16" fillId="8" borderId="31" xfId="0" applyNumberFormat="1" applyFont="1" applyFill="1" applyBorder="1" applyAlignment="1">
      <alignment horizontal="center" vertical="center"/>
    </xf>
    <xf numFmtId="44" fontId="16" fillId="8" borderId="19" xfId="0" applyNumberFormat="1" applyFont="1" applyFill="1" applyBorder="1" applyAlignment="1">
      <alignment horizontal="center" vertical="center"/>
    </xf>
    <xf numFmtId="44" fontId="16" fillId="9" borderId="30" xfId="0" applyNumberFormat="1" applyFont="1" applyFill="1" applyBorder="1" applyAlignment="1">
      <alignment horizontal="center" vertical="center"/>
    </xf>
    <xf numFmtId="44" fontId="16" fillId="10" borderId="31" xfId="0" applyNumberFormat="1" applyFont="1" applyFill="1" applyBorder="1" applyAlignment="1">
      <alignment horizontal="center" vertical="center"/>
    </xf>
    <xf numFmtId="44" fontId="16" fillId="10" borderId="19" xfId="0" applyNumberFormat="1" applyFont="1" applyFill="1" applyBorder="1" applyAlignment="1">
      <alignment horizontal="center" vertical="center"/>
    </xf>
    <xf numFmtId="44" fontId="5" fillId="2" borderId="36" xfId="0" applyNumberFormat="1" applyFont="1" applyFill="1" applyBorder="1" applyAlignment="1">
      <alignment horizontal="center" vertical="center"/>
    </xf>
    <xf numFmtId="44" fontId="14" fillId="3" borderId="40" xfId="0" applyNumberFormat="1" applyFont="1" applyFill="1" applyBorder="1" applyAlignment="1">
      <alignment horizontal="center" vertical="center"/>
    </xf>
    <xf numFmtId="44" fontId="15" fillId="7" borderId="41" xfId="0" applyNumberFormat="1" applyFont="1" applyFill="1" applyBorder="1" applyAlignment="1">
      <alignment horizontal="center" vertical="center"/>
    </xf>
    <xf numFmtId="44" fontId="13" fillId="7" borderId="40" xfId="0" applyNumberFormat="1" applyFont="1" applyFill="1" applyBorder="1" applyAlignment="1">
      <alignment horizontal="center" vertical="center"/>
    </xf>
    <xf numFmtId="44" fontId="15" fillId="8" borderId="36" xfId="0" applyNumberFormat="1" applyFont="1" applyFill="1" applyBorder="1" applyAlignment="1">
      <alignment horizontal="center" vertical="center"/>
    </xf>
    <xf numFmtId="44" fontId="13" fillId="8" borderId="40" xfId="0" applyNumberFormat="1" applyFont="1" applyFill="1" applyBorder="1" applyAlignment="1">
      <alignment horizontal="center" vertical="center"/>
    </xf>
    <xf numFmtId="44" fontId="16" fillId="8" borderId="40" xfId="0" applyNumberFormat="1" applyFont="1" applyFill="1" applyBorder="1" applyAlignment="1">
      <alignment horizontal="center" vertical="center"/>
    </xf>
    <xf numFmtId="44" fontId="16" fillId="8" borderId="37" xfId="0" applyNumberFormat="1" applyFont="1" applyFill="1" applyBorder="1" applyAlignment="1">
      <alignment horizontal="center" vertical="center"/>
    </xf>
    <xf numFmtId="44" fontId="15" fillId="9" borderId="41" xfId="0" applyNumberFormat="1" applyFont="1" applyFill="1" applyBorder="1" applyAlignment="1">
      <alignment horizontal="center" vertical="center"/>
    </xf>
    <xf numFmtId="44" fontId="16" fillId="9" borderId="40" xfId="0" applyNumberFormat="1" applyFont="1" applyFill="1" applyBorder="1" applyAlignment="1">
      <alignment horizontal="center" vertical="center"/>
    </xf>
    <xf numFmtId="44" fontId="16" fillId="9" borderId="39" xfId="0" applyNumberFormat="1" applyFont="1" applyFill="1" applyBorder="1" applyAlignment="1">
      <alignment horizontal="center" vertical="center"/>
    </xf>
    <xf numFmtId="44" fontId="15" fillId="10" borderId="36" xfId="0" applyNumberFormat="1" applyFont="1" applyFill="1" applyBorder="1" applyAlignment="1">
      <alignment horizontal="center" vertical="center"/>
    </xf>
    <xf numFmtId="44" fontId="13" fillId="10" borderId="40" xfId="0" applyNumberFormat="1" applyFont="1" applyFill="1" applyBorder="1" applyAlignment="1">
      <alignment horizontal="center" vertical="center"/>
    </xf>
    <xf numFmtId="44" fontId="16" fillId="10" borderId="40" xfId="0" applyNumberFormat="1" applyFont="1" applyFill="1" applyBorder="1" applyAlignment="1">
      <alignment horizontal="center" vertical="center"/>
    </xf>
    <xf numFmtId="44" fontId="16" fillId="10" borderId="37" xfId="0" applyNumberFormat="1" applyFont="1" applyFill="1" applyBorder="1" applyAlignment="1">
      <alignment horizontal="center" vertical="center"/>
    </xf>
    <xf numFmtId="44" fontId="15" fillId="7" borderId="23" xfId="0" applyNumberFormat="1" applyFont="1" applyFill="1" applyBorder="1" applyAlignment="1">
      <alignment horizontal="center" vertical="center"/>
    </xf>
    <xf numFmtId="44" fontId="15" fillId="8" borderId="24" xfId="0" applyNumberFormat="1" applyFont="1" applyFill="1" applyBorder="1" applyAlignment="1">
      <alignment horizontal="center" vertical="center"/>
    </xf>
    <xf numFmtId="44" fontId="15" fillId="9" borderId="23" xfId="0" applyNumberFormat="1" applyFont="1" applyFill="1" applyBorder="1" applyAlignment="1">
      <alignment horizontal="center" vertical="center"/>
    </xf>
    <xf numFmtId="44" fontId="15" fillId="10" borderId="24" xfId="0" applyNumberFormat="1" applyFont="1" applyFill="1" applyBorder="1" applyAlignment="1">
      <alignment horizontal="center" vertical="center"/>
    </xf>
    <xf numFmtId="0" fontId="0" fillId="10" borderId="0" xfId="0" applyFill="1"/>
    <xf numFmtId="167" fontId="0" fillId="0" borderId="0" xfId="1" applyNumberFormat="1" applyFont="1"/>
    <xf numFmtId="167" fontId="8" fillId="10" borderId="13" xfId="1" applyNumberFormat="1" applyFont="1" applyFill="1" applyBorder="1" applyAlignment="1">
      <alignment horizontal="center" vertical="center" wrapText="1"/>
    </xf>
    <xf numFmtId="167" fontId="8" fillId="10" borderId="12" xfId="1" applyNumberFormat="1" applyFont="1" applyFill="1" applyBorder="1" applyAlignment="1">
      <alignment horizontal="center" vertical="center" wrapText="1"/>
    </xf>
    <xf numFmtId="167" fontId="16" fillId="10" borderId="16" xfId="1" applyNumberFormat="1" applyFont="1" applyFill="1" applyBorder="1" applyAlignment="1">
      <alignment horizontal="center" vertical="center"/>
    </xf>
    <xf numFmtId="167" fontId="16" fillId="10" borderId="15" xfId="1" applyNumberFormat="1" applyFont="1" applyFill="1" applyBorder="1" applyAlignment="1">
      <alignment horizontal="center" vertical="center"/>
    </xf>
    <xf numFmtId="167" fontId="16" fillId="10" borderId="40" xfId="1" applyNumberFormat="1" applyFont="1" applyFill="1" applyBorder="1" applyAlignment="1">
      <alignment horizontal="center" vertical="center"/>
    </xf>
    <xf numFmtId="167" fontId="16" fillId="10" borderId="37" xfId="1" applyNumberFormat="1" applyFont="1" applyFill="1" applyBorder="1" applyAlignment="1">
      <alignment horizontal="center" vertical="center"/>
    </xf>
    <xf numFmtId="167" fontId="16" fillId="10" borderId="31" xfId="1" applyNumberFormat="1" applyFont="1" applyFill="1" applyBorder="1" applyAlignment="1">
      <alignment horizontal="center" vertical="center"/>
    </xf>
    <xf numFmtId="167" fontId="16" fillId="10" borderId="19" xfId="1" applyNumberFormat="1" applyFont="1" applyFill="1" applyBorder="1" applyAlignment="1">
      <alignment horizontal="center" vertical="center"/>
    </xf>
    <xf numFmtId="167" fontId="21" fillId="10" borderId="13" xfId="1" applyNumberFormat="1" applyFont="1" applyFill="1" applyBorder="1" applyAlignment="1">
      <alignment horizontal="center" vertical="center" wrapText="1"/>
    </xf>
    <xf numFmtId="167" fontId="21" fillId="10" borderId="12" xfId="1" applyNumberFormat="1" applyFont="1" applyFill="1" applyBorder="1" applyAlignment="1">
      <alignment horizontal="center" vertical="center" wrapText="1"/>
    </xf>
    <xf numFmtId="167" fontId="16" fillId="10" borderId="34" xfId="1" applyNumberFormat="1" applyFont="1" applyFill="1" applyBorder="1" applyAlignment="1">
      <alignment horizontal="center" vertical="center"/>
    </xf>
    <xf numFmtId="167" fontId="16" fillId="10" borderId="21" xfId="1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 indent="11"/>
    </xf>
    <xf numFmtId="169" fontId="24" fillId="11" borderId="31" xfId="0" applyNumberFormat="1" applyFont="1" applyFill="1" applyBorder="1" applyAlignment="1">
      <alignment horizontal="center" vertical="center"/>
    </xf>
    <xf numFmtId="0" fontId="25" fillId="11" borderId="16" xfId="0" applyFont="1" applyFill="1" applyBorder="1" applyAlignment="1">
      <alignment horizontal="center" vertical="center" wrapText="1"/>
    </xf>
    <xf numFmtId="0" fontId="25" fillId="11" borderId="31" xfId="0" applyFont="1" applyFill="1" applyBorder="1" applyAlignment="1">
      <alignment horizontal="center" vertical="center" wrapText="1"/>
    </xf>
    <xf numFmtId="1" fontId="16" fillId="11" borderId="31" xfId="0" applyNumberFormat="1" applyFont="1" applyFill="1" applyBorder="1" applyAlignment="1">
      <alignment horizontal="center" vertical="center"/>
    </xf>
    <xf numFmtId="0" fontId="16" fillId="11" borderId="31" xfId="0" applyNumberFormat="1" applyFont="1" applyFill="1" applyBorder="1" applyAlignment="1">
      <alignment horizontal="center" vertical="center"/>
    </xf>
    <xf numFmtId="1" fontId="25" fillId="11" borderId="31" xfId="0" applyNumberFormat="1" applyFont="1" applyFill="1" applyBorder="1" applyAlignment="1">
      <alignment horizontal="center" vertical="center"/>
    </xf>
    <xf numFmtId="0" fontId="25" fillId="11" borderId="31" xfId="0" applyNumberFormat="1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 wrapText="1"/>
    </xf>
    <xf numFmtId="0" fontId="3" fillId="2" borderId="49" xfId="0" applyNumberFormat="1" applyFont="1" applyFill="1" applyBorder="1" applyAlignment="1">
      <alignment horizontal="center" vertical="center"/>
    </xf>
    <xf numFmtId="0" fontId="25" fillId="11" borderId="51" xfId="0" applyFont="1" applyFill="1" applyBorder="1" applyAlignment="1">
      <alignment horizontal="center" vertical="center" wrapText="1"/>
    </xf>
    <xf numFmtId="0" fontId="25" fillId="11" borderId="40" xfId="0" applyFont="1" applyFill="1" applyBorder="1" applyAlignment="1">
      <alignment horizontal="center" vertical="center" wrapText="1"/>
    </xf>
    <xf numFmtId="0" fontId="3" fillId="2" borderId="57" xfId="0" applyNumberFormat="1" applyFont="1" applyFill="1" applyBorder="1" applyAlignment="1">
      <alignment horizontal="center" vertical="center"/>
    </xf>
    <xf numFmtId="0" fontId="25" fillId="11" borderId="34" xfId="0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12" fillId="2" borderId="58" xfId="0" applyFont="1" applyFill="1" applyBorder="1" applyAlignment="1">
      <alignment horizontal="center" vertical="center" wrapText="1"/>
    </xf>
    <xf numFmtId="0" fontId="3" fillId="2" borderId="59" xfId="0" applyNumberFormat="1" applyFont="1" applyFill="1" applyBorder="1" applyAlignment="1">
      <alignment horizontal="center" vertical="center"/>
    </xf>
    <xf numFmtId="169" fontId="24" fillId="11" borderId="51" xfId="0" applyNumberFormat="1" applyFont="1" applyFill="1" applyBorder="1" applyAlignment="1">
      <alignment horizontal="center" vertical="center"/>
    </xf>
    <xf numFmtId="1" fontId="16" fillId="11" borderId="51" xfId="0" applyNumberFormat="1" applyFont="1" applyFill="1" applyBorder="1" applyAlignment="1">
      <alignment horizontal="center" vertical="center"/>
    </xf>
    <xf numFmtId="0" fontId="16" fillId="11" borderId="51" xfId="0" applyNumberFormat="1" applyFont="1" applyFill="1" applyBorder="1" applyAlignment="1">
      <alignment horizontal="center" vertical="center"/>
    </xf>
    <xf numFmtId="44" fontId="5" fillId="2" borderId="5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 wrapText="1"/>
    </xf>
    <xf numFmtId="0" fontId="3" fillId="2" borderId="39" xfId="0" applyNumberFormat="1" applyFont="1" applyFill="1" applyBorder="1" applyAlignment="1">
      <alignment horizontal="center" vertical="center"/>
    </xf>
    <xf numFmtId="1" fontId="12" fillId="2" borderId="53" xfId="0" applyNumberFormat="1" applyFont="1" applyFill="1" applyBorder="1" applyAlignment="1">
      <alignment horizontal="center" vertical="center" wrapText="1"/>
    </xf>
    <xf numFmtId="169" fontId="24" fillId="11" borderId="40" xfId="0" applyNumberFormat="1" applyFont="1" applyFill="1" applyBorder="1" applyAlignment="1">
      <alignment horizontal="center" vertical="center"/>
    </xf>
    <xf numFmtId="1" fontId="16" fillId="11" borderId="40" xfId="0" applyNumberFormat="1" applyFont="1" applyFill="1" applyBorder="1" applyAlignment="1">
      <alignment horizontal="center" vertical="center"/>
    </xf>
    <xf numFmtId="0" fontId="16" fillId="11" borderId="40" xfId="0" applyNumberFormat="1" applyFont="1" applyFill="1" applyBorder="1" applyAlignment="1">
      <alignment horizontal="center" vertical="center"/>
    </xf>
    <xf numFmtId="164" fontId="5" fillId="2" borderId="41" xfId="0" applyNumberFormat="1" applyFont="1" applyFill="1" applyBorder="1" applyAlignment="1">
      <alignment horizontal="center" vertical="center"/>
    </xf>
    <xf numFmtId="169" fontId="24" fillId="11" borderId="34" xfId="0" applyNumberFormat="1" applyFont="1" applyFill="1" applyBorder="1" applyAlignment="1">
      <alignment horizontal="center" vertical="center"/>
    </xf>
    <xf numFmtId="1" fontId="16" fillId="11" borderId="34" xfId="0" applyNumberFormat="1" applyFont="1" applyFill="1" applyBorder="1" applyAlignment="1">
      <alignment horizontal="center" vertical="center"/>
    </xf>
    <xf numFmtId="0" fontId="16" fillId="11" borderId="34" xfId="0" applyNumberFormat="1" applyFont="1" applyFill="1" applyBorder="1" applyAlignment="1">
      <alignment horizontal="center" vertical="center"/>
    </xf>
    <xf numFmtId="164" fontId="3" fillId="2" borderId="60" xfId="0" applyNumberFormat="1" applyFont="1" applyFill="1" applyBorder="1" applyAlignment="1">
      <alignment horizontal="center" vertical="center"/>
    </xf>
    <xf numFmtId="164" fontId="3" fillId="2" borderId="61" xfId="0" applyNumberFormat="1" applyFont="1" applyFill="1" applyBorder="1" applyAlignment="1">
      <alignment horizontal="center" vertical="center"/>
    </xf>
    <xf numFmtId="164" fontId="3" fillId="2" borderId="62" xfId="0" applyNumberFormat="1" applyFont="1" applyFill="1" applyBorder="1" applyAlignment="1">
      <alignment horizontal="center" vertical="center"/>
    </xf>
    <xf numFmtId="0" fontId="3" fillId="2" borderId="40" xfId="0" applyNumberFormat="1" applyFont="1" applyFill="1" applyBorder="1" applyAlignment="1">
      <alignment horizontal="center" vertical="center"/>
    </xf>
    <xf numFmtId="1" fontId="3" fillId="2" borderId="60" xfId="0" applyNumberFormat="1" applyFont="1" applyFill="1" applyBorder="1" applyAlignment="1">
      <alignment horizontal="center" vertical="center"/>
    </xf>
    <xf numFmtId="1" fontId="3" fillId="2" borderId="61" xfId="0" applyNumberFormat="1" applyFont="1" applyFill="1" applyBorder="1" applyAlignment="1">
      <alignment horizontal="center" vertical="center"/>
    </xf>
    <xf numFmtId="1" fontId="3" fillId="2" borderId="62" xfId="0" applyNumberFormat="1" applyFont="1" applyFill="1" applyBorder="1" applyAlignment="1">
      <alignment horizontal="center" vertical="center"/>
    </xf>
    <xf numFmtId="164" fontId="3" fillId="2" borderId="53" xfId="0" applyNumberFormat="1" applyFont="1" applyFill="1" applyBorder="1" applyAlignment="1">
      <alignment horizontal="center" vertical="center"/>
    </xf>
    <xf numFmtId="164" fontId="3" fillId="2" borderId="42" xfId="0" applyNumberFormat="1" applyFont="1" applyFill="1" applyBorder="1" applyAlignment="1">
      <alignment horizontal="center" vertical="center"/>
    </xf>
    <xf numFmtId="164" fontId="3" fillId="2" borderId="44" xfId="0" applyNumberFormat="1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 wrapText="1"/>
    </xf>
    <xf numFmtId="164" fontId="14" fillId="3" borderId="46" xfId="0" applyNumberFormat="1" applyFont="1" applyFill="1" applyBorder="1" applyAlignment="1">
      <alignment horizontal="center" vertical="center"/>
    </xf>
    <xf numFmtId="164" fontId="14" fillId="6" borderId="49" xfId="0" applyNumberFormat="1" applyFont="1" applyFill="1" applyBorder="1" applyAlignment="1">
      <alignment horizontal="center" vertical="center"/>
    </xf>
    <xf numFmtId="164" fontId="15" fillId="7" borderId="46" xfId="0" applyNumberFormat="1" applyFont="1" applyFill="1" applyBorder="1" applyAlignment="1">
      <alignment horizontal="center" vertical="center"/>
    </xf>
    <xf numFmtId="164" fontId="13" fillId="7" borderId="49" xfId="0" applyNumberFormat="1" applyFont="1" applyFill="1" applyBorder="1" applyAlignment="1">
      <alignment horizontal="center" vertical="center"/>
    </xf>
    <xf numFmtId="164" fontId="13" fillId="7" borderId="47" xfId="0" applyNumberFormat="1" applyFont="1" applyFill="1" applyBorder="1" applyAlignment="1">
      <alignment horizontal="center" vertical="center"/>
    </xf>
    <xf numFmtId="164" fontId="14" fillId="4" borderId="40" xfId="0" applyNumberFormat="1" applyFont="1" applyFill="1" applyBorder="1" applyAlignment="1">
      <alignment horizontal="center" vertical="center"/>
    </xf>
    <xf numFmtId="164" fontId="14" fillId="5" borderId="40" xfId="0" applyNumberFormat="1" applyFont="1" applyFill="1" applyBorder="1" applyAlignment="1">
      <alignment horizontal="center" vertical="center"/>
    </xf>
    <xf numFmtId="164" fontId="14" fillId="6" borderId="40" xfId="0" applyNumberFormat="1" applyFont="1" applyFill="1" applyBorder="1" applyAlignment="1">
      <alignment horizontal="center" vertical="center"/>
    </xf>
    <xf numFmtId="166" fontId="13" fillId="7" borderId="37" xfId="0" applyNumberFormat="1" applyFont="1" applyFill="1" applyBorder="1" applyAlignment="1">
      <alignment horizontal="center" vertical="center"/>
    </xf>
    <xf numFmtId="166" fontId="13" fillId="7" borderId="19" xfId="0" applyNumberFormat="1" applyFont="1" applyFill="1" applyBorder="1" applyAlignment="1">
      <alignment horizontal="center" vertical="center"/>
    </xf>
    <xf numFmtId="166" fontId="13" fillId="7" borderId="52" xfId="0" applyNumberFormat="1" applyFont="1" applyFill="1" applyBorder="1" applyAlignment="1">
      <alignment horizontal="center" vertical="center"/>
    </xf>
    <xf numFmtId="44" fontId="13" fillId="7" borderId="37" xfId="0" applyNumberFormat="1" applyFont="1" applyFill="1" applyBorder="1" applyAlignment="1">
      <alignment horizontal="center" vertical="center"/>
    </xf>
    <xf numFmtId="44" fontId="13" fillId="7" borderId="19" xfId="0" applyNumberFormat="1" applyFont="1" applyFill="1" applyBorder="1" applyAlignment="1">
      <alignment horizontal="center" vertical="center"/>
    </xf>
    <xf numFmtId="44" fontId="13" fillId="7" borderId="21" xfId="0" applyNumberFormat="1" applyFont="1" applyFill="1" applyBorder="1" applyAlignment="1">
      <alignment horizontal="center" vertical="center"/>
    </xf>
    <xf numFmtId="164" fontId="14" fillId="6" borderId="0" xfId="0" applyNumberFormat="1" applyFont="1" applyFill="1" applyBorder="1" applyAlignment="1">
      <alignment horizontal="center" vertical="center"/>
    </xf>
    <xf numFmtId="164" fontId="13" fillId="2" borderId="39" xfId="0" applyNumberFormat="1" applyFont="1" applyFill="1" applyBorder="1" applyAlignment="1">
      <alignment horizontal="center" vertical="center"/>
    </xf>
    <xf numFmtId="164" fontId="13" fillId="2" borderId="30" xfId="0" applyNumberFormat="1" applyFont="1" applyFill="1" applyBorder="1" applyAlignment="1">
      <alignment horizontal="center" vertical="center"/>
    </xf>
    <xf numFmtId="164" fontId="13" fillId="2" borderId="33" xfId="0" applyNumberFormat="1" applyFont="1" applyFill="1" applyBorder="1" applyAlignment="1">
      <alignment horizontal="center" vertical="center"/>
    </xf>
    <xf numFmtId="164" fontId="15" fillId="7" borderId="17" xfId="0" applyNumberFormat="1" applyFont="1" applyFill="1" applyBorder="1" applyAlignment="1">
      <alignment horizontal="center" vertical="center"/>
    </xf>
    <xf numFmtId="164" fontId="15" fillId="7" borderId="32" xfId="0" applyNumberFormat="1" applyFont="1" applyFill="1" applyBorder="1" applyAlignment="1">
      <alignment horizontal="center" vertical="center"/>
    </xf>
    <xf numFmtId="164" fontId="14" fillId="6" borderId="37" xfId="0" applyNumberFormat="1" applyFont="1" applyFill="1" applyBorder="1" applyAlignment="1">
      <alignment horizontal="center" vertical="center"/>
    </xf>
    <xf numFmtId="164" fontId="14" fillId="6" borderId="19" xfId="0" applyNumberFormat="1" applyFont="1" applyFill="1" applyBorder="1" applyAlignment="1">
      <alignment horizontal="center" vertical="center"/>
    </xf>
    <xf numFmtId="164" fontId="14" fillId="3" borderId="20" xfId="0" applyNumberFormat="1" applyFont="1" applyFill="1" applyBorder="1" applyAlignment="1">
      <alignment horizontal="center" vertical="center"/>
    </xf>
    <xf numFmtId="164" fontId="13" fillId="3" borderId="34" xfId="0" applyNumberFormat="1" applyFont="1" applyFill="1" applyBorder="1" applyAlignment="1">
      <alignment horizontal="center" vertical="center"/>
    </xf>
    <xf numFmtId="164" fontId="14" fillId="4" borderId="34" xfId="0" applyNumberFormat="1" applyFont="1" applyFill="1" applyBorder="1" applyAlignment="1">
      <alignment horizontal="center" vertical="center"/>
    </xf>
    <xf numFmtId="164" fontId="13" fillId="4" borderId="34" xfId="0" applyNumberFormat="1" applyFont="1" applyFill="1" applyBorder="1" applyAlignment="1">
      <alignment horizontal="center" vertical="center"/>
    </xf>
    <xf numFmtId="164" fontId="14" fillId="5" borderId="34" xfId="0" applyNumberFormat="1" applyFont="1" applyFill="1" applyBorder="1" applyAlignment="1">
      <alignment horizontal="center" vertical="center"/>
    </xf>
    <xf numFmtId="164" fontId="14" fillId="6" borderId="34" xfId="0" applyNumberFormat="1" applyFont="1" applyFill="1" applyBorder="1" applyAlignment="1">
      <alignment horizontal="center" vertical="center"/>
    </xf>
    <xf numFmtId="164" fontId="13" fillId="6" borderId="21" xfId="0" applyNumberFormat="1" applyFont="1" applyFill="1" applyBorder="1" applyAlignment="1">
      <alignment horizontal="center" vertical="center"/>
    </xf>
    <xf numFmtId="44" fontId="13" fillId="2" borderId="39" xfId="0" applyNumberFormat="1" applyFont="1" applyFill="1" applyBorder="1" applyAlignment="1">
      <alignment horizontal="center" vertical="center"/>
    </xf>
    <xf numFmtId="44" fontId="13" fillId="2" borderId="27" xfId="0" applyNumberFormat="1" applyFont="1" applyFill="1" applyBorder="1" applyAlignment="1">
      <alignment horizontal="center" vertical="center"/>
    </xf>
    <xf numFmtId="44" fontId="13" fillId="2" borderId="58" xfId="0" applyNumberFormat="1" applyFont="1" applyFill="1" applyBorder="1" applyAlignment="1">
      <alignment horizontal="center" vertical="center"/>
    </xf>
    <xf numFmtId="164" fontId="14" fillId="6" borderId="15" xfId="0" applyNumberFormat="1" applyFont="1" applyFill="1" applyBorder="1" applyAlignment="1">
      <alignment horizontal="center" vertical="center"/>
    </xf>
    <xf numFmtId="44" fontId="14" fillId="3" borderId="36" xfId="0" applyNumberFormat="1" applyFont="1" applyFill="1" applyBorder="1" applyAlignment="1">
      <alignment horizontal="center" vertical="center"/>
    </xf>
    <xf numFmtId="44" fontId="14" fillId="3" borderId="18" xfId="0" applyNumberFormat="1" applyFont="1" applyFill="1" applyBorder="1" applyAlignment="1">
      <alignment horizontal="center" vertical="center"/>
    </xf>
    <xf numFmtId="44" fontId="14" fillId="3" borderId="20" xfId="0" applyNumberFormat="1" applyFont="1" applyFill="1" applyBorder="1" applyAlignment="1">
      <alignment horizontal="center" vertical="center"/>
    </xf>
    <xf numFmtId="164" fontId="14" fillId="6" borderId="21" xfId="0" applyNumberFormat="1" applyFont="1" applyFill="1" applyBorder="1" applyAlignment="1">
      <alignment horizontal="center" vertical="center"/>
    </xf>
    <xf numFmtId="0" fontId="22" fillId="3" borderId="46" xfId="0" applyFont="1" applyFill="1" applyBorder="1" applyAlignment="1">
      <alignment horizontal="center" vertical="center" wrapText="1"/>
    </xf>
    <xf numFmtId="0" fontId="22" fillId="3" borderId="48" xfId="0" applyFont="1" applyFill="1" applyBorder="1" applyAlignment="1">
      <alignment horizontal="center" vertical="center" wrapText="1"/>
    </xf>
    <xf numFmtId="0" fontId="16" fillId="11" borderId="16" xfId="0" applyNumberFormat="1" applyFont="1" applyFill="1" applyBorder="1" applyAlignment="1">
      <alignment horizontal="center" vertical="center"/>
    </xf>
    <xf numFmtId="168" fontId="24" fillId="11" borderId="16" xfId="0" applyNumberFormat="1" applyFont="1" applyFill="1" applyBorder="1" applyAlignment="1">
      <alignment horizontal="center" vertical="center"/>
    </xf>
    <xf numFmtId="169" fontId="24" fillId="11" borderId="16" xfId="0" applyNumberFormat="1" applyFont="1" applyFill="1" applyBorder="1" applyAlignment="1">
      <alignment horizontal="center" vertical="center"/>
    </xf>
    <xf numFmtId="1" fontId="16" fillId="11" borderId="16" xfId="0" applyNumberFormat="1" applyFont="1" applyFill="1" applyBorder="1" applyAlignment="1">
      <alignment horizontal="center" vertical="center"/>
    </xf>
    <xf numFmtId="168" fontId="24" fillId="11" borderId="31" xfId="0" applyNumberFormat="1" applyFont="1" applyFill="1" applyBorder="1" applyAlignment="1">
      <alignment horizontal="center" vertical="center"/>
    </xf>
    <xf numFmtId="168" fontId="24" fillId="11" borderId="51" xfId="0" applyNumberFormat="1" applyFont="1" applyFill="1" applyBorder="1" applyAlignment="1">
      <alignment horizontal="center" vertical="center"/>
    </xf>
    <xf numFmtId="168" fontId="24" fillId="11" borderId="40" xfId="0" applyNumberFormat="1" applyFont="1" applyFill="1" applyBorder="1" applyAlignment="1">
      <alignment horizontal="center" vertical="center"/>
    </xf>
    <xf numFmtId="0" fontId="16" fillId="11" borderId="37" xfId="0" applyNumberFormat="1" applyFont="1" applyFill="1" applyBorder="1" applyAlignment="1">
      <alignment horizontal="center" vertical="center"/>
    </xf>
    <xf numFmtId="0" fontId="16" fillId="11" borderId="19" xfId="0" applyNumberFormat="1" applyFont="1" applyFill="1" applyBorder="1" applyAlignment="1">
      <alignment horizontal="center" vertical="center"/>
    </xf>
    <xf numFmtId="168" fontId="24" fillId="11" borderId="34" xfId="0" applyNumberFormat="1" applyFont="1" applyFill="1" applyBorder="1" applyAlignment="1">
      <alignment horizontal="center" vertical="center"/>
    </xf>
    <xf numFmtId="0" fontId="16" fillId="11" borderId="21" xfId="0" applyNumberFormat="1" applyFont="1" applyFill="1" applyBorder="1" applyAlignment="1">
      <alignment horizontal="center" vertical="center"/>
    </xf>
    <xf numFmtId="0" fontId="25" fillId="11" borderId="31" xfId="0" applyFont="1" applyFill="1" applyBorder="1" applyAlignment="1">
      <alignment horizontal="center" vertical="center"/>
    </xf>
    <xf numFmtId="0" fontId="25" fillId="11" borderId="40" xfId="0" applyFont="1" applyFill="1" applyBorder="1" applyAlignment="1">
      <alignment horizontal="center" vertical="center"/>
    </xf>
    <xf numFmtId="0" fontId="25" fillId="11" borderId="34" xfId="0" applyFont="1" applyFill="1" applyBorder="1" applyAlignment="1">
      <alignment horizontal="center" vertical="center"/>
    </xf>
    <xf numFmtId="170" fontId="16" fillId="11" borderId="31" xfId="0" applyNumberFormat="1" applyFont="1" applyFill="1" applyBorder="1" applyAlignment="1">
      <alignment horizontal="center" vertical="center"/>
    </xf>
    <xf numFmtId="170" fontId="25" fillId="11" borderId="31" xfId="0" applyNumberFormat="1" applyFont="1" applyFill="1" applyBorder="1" applyAlignment="1">
      <alignment horizontal="center" vertical="center"/>
    </xf>
    <xf numFmtId="0" fontId="10" fillId="2" borderId="60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0" fontId="10" fillId="2" borderId="66" xfId="0" applyFont="1" applyFill="1" applyBorder="1" applyAlignment="1">
      <alignment horizontal="center" vertical="center" wrapText="1"/>
    </xf>
    <xf numFmtId="0" fontId="3" fillId="2" borderId="29" xfId="0" applyNumberFormat="1" applyFont="1" applyFill="1" applyBorder="1" applyAlignment="1">
      <alignment horizontal="center" vertical="center"/>
    </xf>
    <xf numFmtId="0" fontId="3" fillId="2" borderId="68" xfId="0" applyNumberFormat="1" applyFont="1" applyFill="1" applyBorder="1" applyAlignment="1">
      <alignment horizontal="center" vertical="center"/>
    </xf>
    <xf numFmtId="1" fontId="12" fillId="2" borderId="59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12" fillId="2" borderId="43" xfId="0" applyFont="1" applyFill="1" applyBorder="1" applyAlignment="1">
      <alignment horizontal="center" vertical="center" wrapText="1"/>
    </xf>
    <xf numFmtId="0" fontId="12" fillId="2" borderId="60" xfId="0" applyFont="1" applyFill="1" applyBorder="1" applyAlignment="1">
      <alignment horizontal="center" vertical="center" wrapText="1"/>
    </xf>
    <xf numFmtId="0" fontId="12" fillId="2" borderId="67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1" fontId="12" fillId="2" borderId="69" xfId="0" applyNumberFormat="1" applyFont="1" applyFill="1" applyBorder="1" applyAlignment="1">
      <alignment horizontal="center" vertical="center" wrapText="1"/>
    </xf>
    <xf numFmtId="0" fontId="3" fillId="2" borderId="44" xfId="0" applyNumberFormat="1" applyFont="1" applyFill="1" applyBorder="1" applyAlignment="1">
      <alignment horizontal="center" vertical="center"/>
    </xf>
    <xf numFmtId="0" fontId="3" fillId="2" borderId="69" xfId="0" applyNumberFormat="1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 wrapText="1"/>
    </xf>
    <xf numFmtId="0" fontId="3" fillId="2" borderId="56" xfId="0" applyNumberFormat="1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1" fontId="12" fillId="2" borderId="60" xfId="0" applyNumberFormat="1" applyFont="1" applyFill="1" applyBorder="1" applyAlignment="1">
      <alignment horizontal="center" vertical="center" wrapText="1"/>
    </xf>
    <xf numFmtId="1" fontId="12" fillId="2" borderId="43" xfId="0" applyNumberFormat="1" applyFont="1" applyFill="1" applyBorder="1" applyAlignment="1">
      <alignment horizontal="center" vertical="center" wrapText="1"/>
    </xf>
    <xf numFmtId="1" fontId="12" fillId="2" borderId="67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0" fontId="31" fillId="2" borderId="18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1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33" fillId="12" borderId="19" xfId="0" applyFont="1" applyFill="1" applyBorder="1" applyAlignment="1">
      <alignment horizontal="center" vertical="center"/>
    </xf>
    <xf numFmtId="0" fontId="33" fillId="12" borderId="21" xfId="0" applyFont="1" applyFill="1" applyBorder="1" applyAlignment="1">
      <alignment horizontal="center" vertical="center"/>
    </xf>
    <xf numFmtId="0" fontId="3" fillId="2" borderId="72" xfId="0" applyNumberFormat="1" applyFont="1" applyFill="1" applyBorder="1" applyAlignment="1">
      <alignment horizontal="center" vertical="center"/>
    </xf>
    <xf numFmtId="0" fontId="7" fillId="2" borderId="52" xfId="0" applyFont="1" applyFill="1" applyBorder="1" applyAlignment="1">
      <alignment horizontal="center" vertical="center"/>
    </xf>
    <xf numFmtId="0" fontId="3" fillId="2" borderId="73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0" fontId="33" fillId="12" borderId="15" xfId="0" applyFont="1" applyFill="1" applyBorder="1" applyAlignment="1">
      <alignment horizontal="center" vertical="center"/>
    </xf>
    <xf numFmtId="0" fontId="31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/>
    </xf>
    <xf numFmtId="1" fontId="10" fillId="2" borderId="60" xfId="0" applyNumberFormat="1" applyFont="1" applyFill="1" applyBorder="1" applyAlignment="1">
      <alignment horizontal="center" vertical="center"/>
    </xf>
    <xf numFmtId="1" fontId="10" fillId="2" borderId="61" xfId="0" applyNumberFormat="1" applyFont="1" applyFill="1" applyBorder="1" applyAlignment="1">
      <alignment horizontal="center" vertical="center"/>
    </xf>
    <xf numFmtId="1" fontId="10" fillId="2" borderId="62" xfId="0" applyNumberFormat="1" applyFont="1" applyFill="1" applyBorder="1" applyAlignment="1">
      <alignment horizontal="center" vertical="center"/>
    </xf>
    <xf numFmtId="0" fontId="10" fillId="2" borderId="38" xfId="0" applyNumberFormat="1" applyFont="1" applyFill="1" applyBorder="1" applyAlignment="1">
      <alignment horizontal="center" vertical="center"/>
    </xf>
    <xf numFmtId="164" fontId="10" fillId="2" borderId="53" xfId="0" applyNumberFormat="1" applyFont="1" applyFill="1" applyBorder="1" applyAlignment="1">
      <alignment horizontal="center" vertical="center"/>
    </xf>
    <xf numFmtId="0" fontId="10" fillId="2" borderId="28" xfId="0" applyNumberFormat="1" applyFont="1" applyFill="1" applyBorder="1" applyAlignment="1">
      <alignment horizontal="center" vertical="center"/>
    </xf>
    <xf numFmtId="164" fontId="10" fillId="2" borderId="42" xfId="0" applyNumberFormat="1" applyFont="1" applyFill="1" applyBorder="1" applyAlignment="1">
      <alignment horizontal="center" vertical="center"/>
    </xf>
    <xf numFmtId="0" fontId="10" fillId="2" borderId="57" xfId="0" applyNumberFormat="1" applyFont="1" applyFill="1" applyBorder="1" applyAlignment="1">
      <alignment horizontal="center" vertical="center"/>
    </xf>
    <xf numFmtId="164" fontId="10" fillId="2" borderId="44" xfId="0" applyNumberFormat="1" applyFont="1" applyFill="1" applyBorder="1" applyAlignment="1">
      <alignment horizontal="center" vertical="center"/>
    </xf>
    <xf numFmtId="0" fontId="10" fillId="2" borderId="69" xfId="0" applyNumberFormat="1" applyFont="1" applyFill="1" applyBorder="1" applyAlignment="1">
      <alignment horizontal="center" vertical="center"/>
    </xf>
    <xf numFmtId="0" fontId="10" fillId="2" borderId="42" xfId="0" applyNumberFormat="1" applyFont="1" applyFill="1" applyBorder="1" applyAlignment="1">
      <alignment horizontal="center" vertical="center"/>
    </xf>
    <xf numFmtId="0" fontId="10" fillId="2" borderId="30" xfId="0" applyNumberFormat="1" applyFont="1" applyFill="1" applyBorder="1" applyAlignment="1">
      <alignment horizontal="center" vertical="center"/>
    </xf>
    <xf numFmtId="0" fontId="10" fillId="2" borderId="53" xfId="0" applyNumberFormat="1" applyFont="1" applyFill="1" applyBorder="1" applyAlignment="1">
      <alignment horizontal="center" vertical="center"/>
    </xf>
    <xf numFmtId="0" fontId="10" fillId="2" borderId="33" xfId="0" applyNumberFormat="1" applyFont="1" applyFill="1" applyBorder="1" applyAlignment="1">
      <alignment horizontal="center" vertical="center"/>
    </xf>
    <xf numFmtId="0" fontId="10" fillId="2" borderId="71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 wrapText="1"/>
    </xf>
    <xf numFmtId="0" fontId="10" fillId="2" borderId="67" xfId="0" applyFont="1" applyFill="1" applyBorder="1" applyAlignment="1">
      <alignment horizontal="center" vertical="center" wrapText="1"/>
    </xf>
    <xf numFmtId="0" fontId="10" fillId="2" borderId="61" xfId="0" applyFont="1" applyFill="1" applyBorder="1" applyAlignment="1">
      <alignment horizontal="center" vertical="center" wrapText="1"/>
    </xf>
    <xf numFmtId="1" fontId="10" fillId="2" borderId="69" xfId="0" applyNumberFormat="1" applyFont="1" applyFill="1" applyBorder="1" applyAlignment="1">
      <alignment horizontal="center" vertical="center" wrapText="1"/>
    </xf>
    <xf numFmtId="1" fontId="10" fillId="2" borderId="42" xfId="0" applyNumberFormat="1" applyFont="1" applyFill="1" applyBorder="1" applyAlignment="1">
      <alignment horizontal="center" vertical="center" wrapText="1"/>
    </xf>
    <xf numFmtId="1" fontId="10" fillId="2" borderId="59" xfId="0" applyNumberFormat="1" applyFont="1" applyFill="1" applyBorder="1" applyAlignment="1">
      <alignment horizontal="center" vertical="center" wrapText="1"/>
    </xf>
    <xf numFmtId="1" fontId="10" fillId="2" borderId="53" xfId="0" applyNumberFormat="1" applyFont="1" applyFill="1" applyBorder="1" applyAlignment="1">
      <alignment horizontal="center" vertical="center" wrapText="1"/>
    </xf>
    <xf numFmtId="1" fontId="10" fillId="2" borderId="44" xfId="0" applyNumberFormat="1" applyFont="1" applyFill="1" applyBorder="1" applyAlignment="1">
      <alignment horizontal="center" vertical="center" wrapText="1"/>
    </xf>
    <xf numFmtId="0" fontId="10" fillId="0" borderId="0" xfId="0" applyFont="1"/>
    <xf numFmtId="1" fontId="10" fillId="2" borderId="70" xfId="0" applyNumberFormat="1" applyFont="1" applyFill="1" applyBorder="1" applyAlignment="1">
      <alignment horizontal="center" vertical="center" wrapText="1"/>
    </xf>
    <xf numFmtId="0" fontId="0" fillId="0" borderId="0" xfId="0" applyNumberFormat="1" applyFont="1"/>
    <xf numFmtId="0" fontId="34" fillId="0" borderId="0" xfId="0" applyNumberFormat="1" applyFont="1" applyBorder="1" applyAlignment="1">
      <alignment horizontal="center" vertical="center" wrapText="1"/>
    </xf>
    <xf numFmtId="0" fontId="10" fillId="2" borderId="64" xfId="0" applyFont="1" applyFill="1" applyBorder="1"/>
    <xf numFmtId="42" fontId="11" fillId="0" borderId="14" xfId="0" applyNumberFormat="1" applyFont="1" applyFill="1" applyBorder="1" applyAlignment="1">
      <alignment horizontal="center" vertical="center"/>
    </xf>
    <xf numFmtId="42" fontId="0" fillId="0" borderId="0" xfId="0" applyNumberFormat="1" applyFont="1" applyFill="1" applyAlignment="1">
      <alignment horizontal="center" vertical="center"/>
    </xf>
    <xf numFmtId="42" fontId="34" fillId="0" borderId="0" xfId="0" applyNumberFormat="1" applyFont="1" applyFill="1" applyBorder="1" applyAlignment="1">
      <alignment horizontal="center" vertical="center" wrapText="1"/>
    </xf>
    <xf numFmtId="42" fontId="11" fillId="0" borderId="11" xfId="0" applyNumberFormat="1" applyFont="1" applyFill="1" applyBorder="1" applyAlignment="1">
      <alignment horizontal="center" vertical="center" wrapText="1"/>
    </xf>
    <xf numFmtId="42" fontId="11" fillId="0" borderId="46" xfId="0" applyNumberFormat="1" applyFont="1" applyFill="1" applyBorder="1" applyAlignment="1">
      <alignment horizontal="center" vertical="center"/>
    </xf>
    <xf numFmtId="42" fontId="19" fillId="0" borderId="36" xfId="0" applyNumberFormat="1" applyFont="1" applyFill="1" applyBorder="1" applyAlignment="1">
      <alignment horizontal="center" vertical="center"/>
    </xf>
    <xf numFmtId="42" fontId="19" fillId="0" borderId="18" xfId="0" applyNumberFormat="1" applyFont="1" applyFill="1" applyBorder="1" applyAlignment="1">
      <alignment horizontal="center" vertical="center"/>
    </xf>
    <xf numFmtId="42" fontId="19" fillId="0" borderId="20" xfId="0" applyNumberFormat="1" applyFont="1" applyFill="1" applyBorder="1" applyAlignment="1">
      <alignment horizontal="center" vertical="center"/>
    </xf>
    <xf numFmtId="42" fontId="11" fillId="0" borderId="18" xfId="0" applyNumberFormat="1" applyFont="1" applyFill="1" applyBorder="1" applyAlignment="1">
      <alignment horizontal="center" vertical="center"/>
    </xf>
    <xf numFmtId="42" fontId="11" fillId="0" borderId="36" xfId="0" applyNumberFormat="1" applyFont="1" applyFill="1" applyBorder="1" applyAlignment="1">
      <alignment horizontal="center" vertical="center"/>
    </xf>
    <xf numFmtId="42" fontId="11" fillId="0" borderId="17" xfId="0" applyNumberFormat="1" applyFont="1" applyFill="1" applyBorder="1" applyAlignment="1">
      <alignment horizontal="center" vertical="center"/>
    </xf>
    <xf numFmtId="42" fontId="11" fillId="0" borderId="32" xfId="0" applyNumberFormat="1" applyFont="1" applyFill="1" applyBorder="1" applyAlignment="1">
      <alignment horizontal="center" vertical="center"/>
    </xf>
    <xf numFmtId="42" fontId="11" fillId="0" borderId="54" xfId="0" applyNumberFormat="1" applyFont="1" applyFill="1" applyBorder="1" applyAlignment="1">
      <alignment horizontal="center" vertical="center"/>
    </xf>
    <xf numFmtId="42" fontId="11" fillId="0" borderId="20" xfId="0" applyNumberFormat="1" applyFont="1" applyFill="1" applyBorder="1" applyAlignment="1">
      <alignment horizontal="center" vertical="center"/>
    </xf>
    <xf numFmtId="42" fontId="11" fillId="0" borderId="45" xfId="0" applyNumberFormat="1" applyFont="1" applyFill="1" applyBorder="1" applyAlignment="1">
      <alignment horizontal="center" vertical="center"/>
    </xf>
    <xf numFmtId="42" fontId="5" fillId="0" borderId="36" xfId="0" applyNumberFormat="1" applyFont="1" applyFill="1" applyBorder="1" applyAlignment="1">
      <alignment horizontal="center" vertical="center"/>
    </xf>
    <xf numFmtId="42" fontId="5" fillId="0" borderId="18" xfId="0" applyNumberFormat="1" applyFont="1" applyFill="1" applyBorder="1" applyAlignment="1">
      <alignment horizontal="center" vertical="center"/>
    </xf>
    <xf numFmtId="42" fontId="5" fillId="0" borderId="20" xfId="0" applyNumberFormat="1" applyFont="1" applyFill="1" applyBorder="1" applyAlignment="1">
      <alignment horizontal="center" vertical="center"/>
    </xf>
    <xf numFmtId="42" fontId="5" fillId="0" borderId="40" xfId="0" applyNumberFormat="1" applyFont="1" applyFill="1" applyBorder="1" applyAlignment="1">
      <alignment horizontal="center" vertical="center"/>
    </xf>
    <xf numFmtId="42" fontId="5" fillId="0" borderId="31" xfId="0" applyNumberFormat="1" applyFont="1" applyFill="1" applyBorder="1" applyAlignment="1">
      <alignment horizontal="center" vertical="center"/>
    </xf>
    <xf numFmtId="42" fontId="5" fillId="0" borderId="51" xfId="0" applyNumberFormat="1" applyFont="1" applyFill="1" applyBorder="1" applyAlignment="1">
      <alignment horizontal="center" vertical="center"/>
    </xf>
    <xf numFmtId="42" fontId="5" fillId="0" borderId="34" xfId="0" applyNumberFormat="1" applyFont="1" applyFill="1" applyBorder="1" applyAlignment="1">
      <alignment horizontal="center" vertical="center"/>
    </xf>
    <xf numFmtId="42" fontId="5" fillId="0" borderId="16" xfId="0" applyNumberFormat="1" applyFont="1" applyFill="1" applyBorder="1" applyAlignment="1">
      <alignment horizontal="center" vertical="center"/>
    </xf>
    <xf numFmtId="42" fontId="5" fillId="0" borderId="53" xfId="0" applyNumberFormat="1" applyFont="1" applyFill="1" applyBorder="1" applyAlignment="1">
      <alignment horizontal="center" vertical="center"/>
    </xf>
    <xf numFmtId="42" fontId="5" fillId="0" borderId="42" xfId="0" applyNumberFormat="1" applyFont="1" applyFill="1" applyBorder="1" applyAlignment="1">
      <alignment horizontal="center" vertical="center"/>
    </xf>
    <xf numFmtId="42" fontId="5" fillId="0" borderId="44" xfId="0" applyNumberFormat="1" applyFont="1" applyFill="1" applyBorder="1" applyAlignment="1">
      <alignment horizontal="center" vertical="center"/>
    </xf>
    <xf numFmtId="42" fontId="0" fillId="0" borderId="0" xfId="0" applyNumberFormat="1" applyFont="1" applyAlignment="1">
      <alignment horizontal="center" vertical="center"/>
    </xf>
    <xf numFmtId="42" fontId="34" fillId="0" borderId="0" xfId="0" applyNumberFormat="1" applyFont="1" applyBorder="1" applyAlignment="1">
      <alignment horizontal="center" vertical="center" wrapText="1"/>
    </xf>
    <xf numFmtId="42" fontId="11" fillId="2" borderId="12" xfId="0" applyNumberFormat="1" applyFont="1" applyFill="1" applyBorder="1" applyAlignment="1">
      <alignment horizontal="center" vertical="center" wrapText="1"/>
    </xf>
    <xf numFmtId="42" fontId="18" fillId="2" borderId="15" xfId="0" applyNumberFormat="1" applyFont="1" applyFill="1" applyBorder="1" applyAlignment="1">
      <alignment horizontal="center" vertical="center"/>
    </xf>
    <xf numFmtId="42" fontId="18" fillId="2" borderId="47" xfId="0" applyNumberFormat="1" applyFont="1" applyFill="1" applyBorder="1" applyAlignment="1">
      <alignment horizontal="center" vertical="center"/>
    </xf>
    <xf numFmtId="42" fontId="18" fillId="2" borderId="39" xfId="0" applyNumberFormat="1" applyFont="1" applyFill="1" applyBorder="1" applyAlignment="1">
      <alignment horizontal="center" vertical="center"/>
    </xf>
    <xf numFmtId="42" fontId="18" fillId="2" borderId="30" xfId="0" applyNumberFormat="1" applyFont="1" applyFill="1" applyBorder="1" applyAlignment="1">
      <alignment horizontal="center" vertical="center"/>
    </xf>
    <xf numFmtId="42" fontId="18" fillId="2" borderId="33" xfId="0" applyNumberFormat="1" applyFont="1" applyFill="1" applyBorder="1" applyAlignment="1">
      <alignment horizontal="center" vertical="center"/>
    </xf>
    <xf numFmtId="42" fontId="18" fillId="2" borderId="27" xfId="0" applyNumberFormat="1" applyFont="1" applyFill="1" applyBorder="1" applyAlignment="1">
      <alignment horizontal="center" vertical="center"/>
    </xf>
    <xf numFmtId="42" fontId="18" fillId="2" borderId="37" xfId="0" applyNumberFormat="1" applyFont="1" applyFill="1" applyBorder="1" applyAlignment="1">
      <alignment horizontal="center" vertical="center"/>
    </xf>
    <xf numFmtId="42" fontId="18" fillId="2" borderId="55" xfId="0" applyNumberFormat="1" applyFont="1" applyFill="1" applyBorder="1" applyAlignment="1">
      <alignment horizontal="center" vertical="center"/>
    </xf>
    <xf numFmtId="42" fontId="18" fillId="2" borderId="19" xfId="0" applyNumberFormat="1" applyFont="1" applyFill="1" applyBorder="1" applyAlignment="1">
      <alignment horizontal="center" vertical="center"/>
    </xf>
    <xf numFmtId="42" fontId="18" fillId="2" borderId="21" xfId="0" applyNumberFormat="1" applyFont="1" applyFill="1" applyBorder="1" applyAlignment="1">
      <alignment horizontal="center" vertical="center"/>
    </xf>
    <xf numFmtId="42" fontId="18" fillId="2" borderId="71" xfId="0" applyNumberFormat="1" applyFont="1" applyFill="1" applyBorder="1" applyAlignment="1">
      <alignment horizontal="center" vertical="center"/>
    </xf>
    <xf numFmtId="42" fontId="13" fillId="2" borderId="39" xfId="0" applyNumberFormat="1" applyFont="1" applyFill="1" applyBorder="1" applyAlignment="1">
      <alignment horizontal="center" vertical="center"/>
    </xf>
    <xf numFmtId="42" fontId="13" fillId="2" borderId="30" xfId="0" applyNumberFormat="1" applyFont="1" applyFill="1" applyBorder="1" applyAlignment="1">
      <alignment horizontal="center" vertical="center"/>
    </xf>
    <xf numFmtId="42" fontId="13" fillId="2" borderId="33" xfId="0" applyNumberFormat="1" applyFont="1" applyFill="1" applyBorder="1" applyAlignment="1">
      <alignment horizontal="center" vertical="center"/>
    </xf>
    <xf numFmtId="42" fontId="13" fillId="2" borderId="37" xfId="0" applyNumberFormat="1" applyFont="1" applyFill="1" applyBorder="1" applyAlignment="1">
      <alignment horizontal="center" vertical="center"/>
    </xf>
    <xf numFmtId="42" fontId="13" fillId="2" borderId="19" xfId="0" applyNumberFormat="1" applyFont="1" applyFill="1" applyBorder="1" applyAlignment="1">
      <alignment horizontal="center" vertical="center"/>
    </xf>
    <xf numFmtId="42" fontId="13" fillId="2" borderId="52" xfId="0" applyNumberFormat="1" applyFont="1" applyFill="1" applyBorder="1" applyAlignment="1">
      <alignment horizontal="center" vertical="center"/>
    </xf>
    <xf numFmtId="42" fontId="13" fillId="2" borderId="21" xfId="0" applyNumberFormat="1" applyFont="1" applyFill="1" applyBorder="1" applyAlignment="1">
      <alignment horizontal="center" vertical="center"/>
    </xf>
    <xf numFmtId="42" fontId="13" fillId="2" borderId="15" xfId="0" applyNumberFormat="1" applyFont="1" applyFill="1" applyBorder="1" applyAlignment="1">
      <alignment horizontal="center" vertical="center"/>
    </xf>
    <xf numFmtId="42" fontId="13" fillId="2" borderId="60" xfId="0" applyNumberFormat="1" applyFont="1" applyFill="1" applyBorder="1" applyAlignment="1">
      <alignment horizontal="center" vertical="center"/>
    </xf>
    <xf numFmtId="42" fontId="13" fillId="2" borderId="43" xfId="0" applyNumberFormat="1" applyFont="1" applyFill="1" applyBorder="1" applyAlignment="1">
      <alignment horizontal="center" vertical="center"/>
    </xf>
    <xf numFmtId="42" fontId="13" fillId="2" borderId="67" xfId="0" applyNumberFormat="1" applyFont="1" applyFill="1" applyBorder="1" applyAlignment="1">
      <alignment horizontal="center" vertical="center"/>
    </xf>
    <xf numFmtId="0" fontId="35" fillId="0" borderId="0" xfId="0" applyFont="1"/>
    <xf numFmtId="42" fontId="0" fillId="0" borderId="0" xfId="0" applyNumberFormat="1"/>
    <xf numFmtId="0" fontId="10" fillId="0" borderId="72" xfId="0" applyFont="1" applyBorder="1"/>
    <xf numFmtId="0" fontId="10" fillId="0" borderId="29" xfId="0" applyFont="1" applyBorder="1"/>
    <xf numFmtId="0" fontId="18" fillId="0" borderId="29" xfId="0" applyFont="1" applyBorder="1"/>
    <xf numFmtId="0" fontId="10" fillId="0" borderId="68" xfId="0" applyFont="1" applyBorder="1"/>
    <xf numFmtId="49" fontId="10" fillId="0" borderId="29" xfId="0" applyNumberFormat="1" applyFont="1" applyBorder="1"/>
    <xf numFmtId="49" fontId="10" fillId="0" borderId="68" xfId="0" applyNumberFormat="1" applyFont="1" applyBorder="1"/>
    <xf numFmtId="0" fontId="10" fillId="0" borderId="56" xfId="0" applyFont="1" applyFill="1" applyBorder="1"/>
    <xf numFmtId="0" fontId="10" fillId="0" borderId="29" xfId="0" applyFont="1" applyFill="1" applyBorder="1"/>
    <xf numFmtId="0" fontId="10" fillId="2" borderId="29" xfId="0" applyFont="1" applyFill="1" applyBorder="1"/>
    <xf numFmtId="0" fontId="0" fillId="0" borderId="72" xfId="0" applyBorder="1"/>
    <xf numFmtId="0" fontId="0" fillId="0" borderId="29" xfId="0" applyBorder="1"/>
    <xf numFmtId="0" fontId="0" fillId="0" borderId="73" xfId="0" applyBorder="1"/>
    <xf numFmtId="0" fontId="10" fillId="2" borderId="42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center" wrapText="1"/>
    </xf>
    <xf numFmtId="0" fontId="18" fillId="2" borderId="53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 wrapText="1"/>
    </xf>
    <xf numFmtId="0" fontId="10" fillId="2" borderId="56" xfId="0" applyFont="1" applyFill="1" applyBorder="1" applyAlignment="1">
      <alignment horizontal="center" vertical="center" wrapText="1"/>
    </xf>
    <xf numFmtId="0" fontId="10" fillId="2" borderId="68" xfId="0" applyFont="1" applyFill="1" applyBorder="1" applyAlignment="1">
      <alignment horizontal="center" vertical="center" wrapText="1"/>
    </xf>
    <xf numFmtId="0" fontId="10" fillId="0" borderId="64" xfId="0" applyFont="1" applyBorder="1"/>
    <xf numFmtId="0" fontId="5" fillId="0" borderId="64" xfId="0" applyFont="1" applyBorder="1" applyAlignment="1">
      <alignment horizontal="center" vertical="center" wrapText="1"/>
    </xf>
    <xf numFmtId="0" fontId="10" fillId="2" borderId="72" xfId="0" applyFont="1" applyFill="1" applyBorder="1" applyAlignment="1">
      <alignment horizontal="center" vertical="center" wrapText="1"/>
    </xf>
    <xf numFmtId="0" fontId="10" fillId="2" borderId="73" xfId="0" applyFont="1" applyFill="1" applyBorder="1" applyAlignment="1">
      <alignment horizontal="center" vertical="center" wrapText="1"/>
    </xf>
    <xf numFmtId="0" fontId="0" fillId="0" borderId="8" xfId="0" applyBorder="1"/>
    <xf numFmtId="0" fontId="7" fillId="2" borderId="27" xfId="0" applyFont="1" applyFill="1" applyBorder="1" applyAlignment="1">
      <alignment horizontal="center" vertical="center"/>
    </xf>
    <xf numFmtId="1" fontId="12" fillId="2" borderId="61" xfId="0" applyNumberFormat="1" applyFont="1" applyFill="1" applyBorder="1" applyAlignment="1">
      <alignment horizontal="center" vertical="center" wrapText="1"/>
    </xf>
    <xf numFmtId="42" fontId="5" fillId="0" borderId="14" xfId="0" applyNumberFormat="1" applyFont="1" applyFill="1" applyBorder="1" applyAlignment="1">
      <alignment horizontal="center" vertical="center"/>
    </xf>
    <xf numFmtId="42" fontId="13" fillId="2" borderId="27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0" fillId="2" borderId="44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0" fontId="12" fillId="2" borderId="57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 wrapText="1"/>
    </xf>
    <xf numFmtId="0" fontId="30" fillId="2" borderId="18" xfId="0" applyFont="1" applyFill="1" applyBorder="1" applyAlignment="1">
      <alignment horizontal="center" vertical="center" wrapText="1"/>
    </xf>
    <xf numFmtId="0" fontId="0" fillId="0" borderId="9" xfId="0" applyFont="1" applyBorder="1"/>
    <xf numFmtId="0" fontId="11" fillId="2" borderId="20" xfId="0" applyFont="1" applyFill="1" applyBorder="1" applyAlignment="1">
      <alignment horizontal="center" vertical="center" wrapText="1"/>
    </xf>
    <xf numFmtId="0" fontId="11" fillId="2" borderId="4" xfId="0" applyNumberFormat="1" applyFont="1" applyFill="1" applyBorder="1" applyAlignment="1">
      <alignment horizontal="center" vertical="center" wrapText="1"/>
    </xf>
    <xf numFmtId="0" fontId="11" fillId="2" borderId="10" xfId="0" applyNumberFormat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6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0" fontId="11" fillId="2" borderId="10" xfId="0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11" fillId="0" borderId="69" xfId="0" applyFont="1" applyBorder="1" applyAlignment="1">
      <alignment horizontal="center" vertical="center"/>
    </xf>
    <xf numFmtId="0" fontId="11" fillId="0" borderId="69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 indent="11"/>
    </xf>
    <xf numFmtId="0" fontId="11" fillId="2" borderId="7" xfId="0" applyFont="1" applyFill="1" applyBorder="1" applyAlignment="1">
      <alignment horizontal="left" vertical="center" wrapText="1" indent="8"/>
    </xf>
    <xf numFmtId="0" fontId="11" fillId="2" borderId="7" xfId="0" applyFont="1" applyFill="1" applyBorder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11" fillId="2" borderId="56" xfId="0" applyFont="1" applyFill="1" applyBorder="1" applyAlignment="1">
      <alignment horizontal="left" vertical="center" wrapText="1" indent="9"/>
    </xf>
    <xf numFmtId="0" fontId="11" fillId="2" borderId="26" xfId="0" applyFont="1" applyFill="1" applyBorder="1" applyAlignment="1">
      <alignment horizontal="left" vertical="center" wrapText="1" indent="9"/>
    </xf>
    <xf numFmtId="0" fontId="11" fillId="2" borderId="28" xfId="0" applyFont="1" applyFill="1" applyBorder="1" applyAlignment="1">
      <alignment horizontal="left" vertical="center" wrapText="1" indent="9"/>
    </xf>
    <xf numFmtId="0" fontId="11" fillId="2" borderId="43" xfId="0" applyFont="1" applyFill="1" applyBorder="1" applyAlignment="1">
      <alignment horizontal="left" vertical="center" wrapText="1" indent="9"/>
    </xf>
    <xf numFmtId="0" fontId="19" fillId="11" borderId="40" xfId="0" applyFont="1" applyFill="1" applyBorder="1" applyAlignment="1">
      <alignment horizontal="center" vertical="center" wrapText="1"/>
    </xf>
    <xf numFmtId="0" fontId="19" fillId="11" borderId="34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left" vertical="center" wrapText="1" indent="8"/>
    </xf>
    <xf numFmtId="0" fontId="11" fillId="2" borderId="28" xfId="0" applyFont="1" applyFill="1" applyBorder="1" applyAlignment="1">
      <alignment horizontal="left" vertical="center" wrapText="1" indent="8"/>
    </xf>
    <xf numFmtId="0" fontId="11" fillId="2" borderId="43" xfId="0" applyFont="1" applyFill="1" applyBorder="1" applyAlignment="1">
      <alignment horizontal="left" vertical="center" wrapText="1" indent="8"/>
    </xf>
    <xf numFmtId="0" fontId="19" fillId="11" borderId="37" xfId="0" applyFont="1" applyFill="1" applyBorder="1" applyAlignment="1">
      <alignment horizontal="center" vertical="center" wrapText="1"/>
    </xf>
    <xf numFmtId="0" fontId="19" fillId="11" borderId="2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9" fillId="11" borderId="63" xfId="0" applyFont="1" applyFill="1" applyBorder="1" applyAlignment="1">
      <alignment horizontal="center" vertical="center" wrapText="1"/>
    </xf>
    <xf numFmtId="0" fontId="19" fillId="11" borderId="24" xfId="0" applyFont="1" applyFill="1" applyBorder="1" applyAlignment="1">
      <alignment horizontal="center" vertical="center" wrapText="1"/>
    </xf>
  </cellXfs>
  <cellStyles count="7">
    <cellStyle name="Денежный 2" xfId="5"/>
    <cellStyle name="Обычный" xfId="0" builtinId="0"/>
    <cellStyle name="Обычный 2" xfId="4"/>
    <cellStyle name="Обычный 3" xfId="3"/>
    <cellStyle name="Обычный 4" xfId="2"/>
    <cellStyle name="Процентный" xfId="1" builtinId="5"/>
    <cellStyle name="Процентный 2" xfId="6"/>
  </cellStyles>
  <dxfs count="0"/>
  <tableStyles count="0" defaultTableStyle="TableStyleMedium2" defaultPivotStyle="PivotStyleLight16"/>
  <colors>
    <mruColors>
      <color rgb="FFBEA0E2"/>
      <color rgb="FFB987FB"/>
      <color rgb="FF339933"/>
      <color rgb="FFAC72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jpeg"/><Relationship Id="rId18" Type="http://schemas.openxmlformats.org/officeDocument/2006/relationships/image" Target="../media/image124.jpeg"/><Relationship Id="rId26" Type="http://schemas.openxmlformats.org/officeDocument/2006/relationships/image" Target="../media/image132.jpeg"/><Relationship Id="rId39" Type="http://schemas.openxmlformats.org/officeDocument/2006/relationships/image" Target="../media/image145.jpeg"/><Relationship Id="rId21" Type="http://schemas.openxmlformats.org/officeDocument/2006/relationships/image" Target="../media/image127.jpeg"/><Relationship Id="rId34" Type="http://schemas.openxmlformats.org/officeDocument/2006/relationships/image" Target="../media/image140.jpeg"/><Relationship Id="rId42" Type="http://schemas.openxmlformats.org/officeDocument/2006/relationships/image" Target="../media/image148.jpeg"/><Relationship Id="rId47" Type="http://schemas.openxmlformats.org/officeDocument/2006/relationships/image" Target="../media/image153.jpeg"/><Relationship Id="rId50" Type="http://schemas.openxmlformats.org/officeDocument/2006/relationships/image" Target="../media/image156.jpeg"/><Relationship Id="rId55" Type="http://schemas.openxmlformats.org/officeDocument/2006/relationships/image" Target="../media/image41.jpeg"/><Relationship Id="rId63" Type="http://schemas.openxmlformats.org/officeDocument/2006/relationships/image" Target="../media/image49.jpeg"/><Relationship Id="rId68" Type="http://schemas.openxmlformats.org/officeDocument/2006/relationships/image" Target="../media/image161.jpeg"/><Relationship Id="rId76" Type="http://schemas.openxmlformats.org/officeDocument/2006/relationships/image" Target="../media/image169.jpeg"/><Relationship Id="rId84" Type="http://schemas.openxmlformats.org/officeDocument/2006/relationships/image" Target="../media/image177.jpeg"/><Relationship Id="rId7" Type="http://schemas.openxmlformats.org/officeDocument/2006/relationships/image" Target="../media/image113.jpeg"/><Relationship Id="rId71" Type="http://schemas.openxmlformats.org/officeDocument/2006/relationships/image" Target="../media/image164.jpeg"/><Relationship Id="rId2" Type="http://schemas.openxmlformats.org/officeDocument/2006/relationships/image" Target="../media/image108.jpeg"/><Relationship Id="rId16" Type="http://schemas.openxmlformats.org/officeDocument/2006/relationships/image" Target="../media/image122.jpeg"/><Relationship Id="rId29" Type="http://schemas.openxmlformats.org/officeDocument/2006/relationships/image" Target="../media/image135.jpeg"/><Relationship Id="rId11" Type="http://schemas.openxmlformats.org/officeDocument/2006/relationships/image" Target="../media/image117.jpeg"/><Relationship Id="rId24" Type="http://schemas.openxmlformats.org/officeDocument/2006/relationships/image" Target="../media/image130.jpeg"/><Relationship Id="rId32" Type="http://schemas.openxmlformats.org/officeDocument/2006/relationships/image" Target="../media/image138.jpeg"/><Relationship Id="rId37" Type="http://schemas.openxmlformats.org/officeDocument/2006/relationships/image" Target="../media/image143.jpeg"/><Relationship Id="rId40" Type="http://schemas.openxmlformats.org/officeDocument/2006/relationships/image" Target="../media/image146.jpeg"/><Relationship Id="rId45" Type="http://schemas.openxmlformats.org/officeDocument/2006/relationships/image" Target="../media/image151.jpeg"/><Relationship Id="rId53" Type="http://schemas.openxmlformats.org/officeDocument/2006/relationships/image" Target="../media/image39.jpeg"/><Relationship Id="rId58" Type="http://schemas.openxmlformats.org/officeDocument/2006/relationships/image" Target="../media/image44.jpeg"/><Relationship Id="rId66" Type="http://schemas.openxmlformats.org/officeDocument/2006/relationships/image" Target="../media/image159.jpeg"/><Relationship Id="rId74" Type="http://schemas.openxmlformats.org/officeDocument/2006/relationships/image" Target="../media/image167.jpeg"/><Relationship Id="rId79" Type="http://schemas.openxmlformats.org/officeDocument/2006/relationships/image" Target="../media/image172.jpeg"/><Relationship Id="rId87" Type="http://schemas.openxmlformats.org/officeDocument/2006/relationships/image" Target="../media/image180.jpeg"/><Relationship Id="rId5" Type="http://schemas.openxmlformats.org/officeDocument/2006/relationships/image" Target="../media/image111.jpeg"/><Relationship Id="rId61" Type="http://schemas.openxmlformats.org/officeDocument/2006/relationships/image" Target="../media/image47.jpeg"/><Relationship Id="rId82" Type="http://schemas.openxmlformats.org/officeDocument/2006/relationships/image" Target="../media/image175.jpeg"/><Relationship Id="rId19" Type="http://schemas.openxmlformats.org/officeDocument/2006/relationships/image" Target="../media/image125.jpe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Relationship Id="rId14" Type="http://schemas.openxmlformats.org/officeDocument/2006/relationships/image" Target="../media/image120.jpeg"/><Relationship Id="rId22" Type="http://schemas.openxmlformats.org/officeDocument/2006/relationships/image" Target="../media/image128.jpeg"/><Relationship Id="rId27" Type="http://schemas.openxmlformats.org/officeDocument/2006/relationships/image" Target="../media/image133.jpeg"/><Relationship Id="rId30" Type="http://schemas.openxmlformats.org/officeDocument/2006/relationships/image" Target="../media/image136.jpeg"/><Relationship Id="rId35" Type="http://schemas.openxmlformats.org/officeDocument/2006/relationships/image" Target="../media/image141.jpeg"/><Relationship Id="rId43" Type="http://schemas.openxmlformats.org/officeDocument/2006/relationships/image" Target="../media/image149.jpeg"/><Relationship Id="rId48" Type="http://schemas.openxmlformats.org/officeDocument/2006/relationships/image" Target="../media/image154.jpeg"/><Relationship Id="rId56" Type="http://schemas.openxmlformats.org/officeDocument/2006/relationships/image" Target="../media/image42.jpeg"/><Relationship Id="rId64" Type="http://schemas.openxmlformats.org/officeDocument/2006/relationships/image" Target="../media/image157.jpeg"/><Relationship Id="rId69" Type="http://schemas.openxmlformats.org/officeDocument/2006/relationships/image" Target="../media/image162.jpeg"/><Relationship Id="rId77" Type="http://schemas.openxmlformats.org/officeDocument/2006/relationships/image" Target="../media/image170.jpeg"/><Relationship Id="rId8" Type="http://schemas.openxmlformats.org/officeDocument/2006/relationships/image" Target="../media/image114.jpeg"/><Relationship Id="rId51" Type="http://schemas.openxmlformats.org/officeDocument/2006/relationships/image" Target="../media/image37.jpeg"/><Relationship Id="rId72" Type="http://schemas.openxmlformats.org/officeDocument/2006/relationships/image" Target="../media/image165.jpeg"/><Relationship Id="rId80" Type="http://schemas.openxmlformats.org/officeDocument/2006/relationships/image" Target="../media/image173.jpeg"/><Relationship Id="rId85" Type="http://schemas.openxmlformats.org/officeDocument/2006/relationships/image" Target="../media/image178.jpeg"/><Relationship Id="rId3" Type="http://schemas.openxmlformats.org/officeDocument/2006/relationships/image" Target="../media/image109.jpeg"/><Relationship Id="rId12" Type="http://schemas.openxmlformats.org/officeDocument/2006/relationships/image" Target="../media/image118.jpeg"/><Relationship Id="rId17" Type="http://schemas.openxmlformats.org/officeDocument/2006/relationships/image" Target="../media/image123.jpeg"/><Relationship Id="rId25" Type="http://schemas.openxmlformats.org/officeDocument/2006/relationships/image" Target="../media/image131.jpeg"/><Relationship Id="rId33" Type="http://schemas.openxmlformats.org/officeDocument/2006/relationships/image" Target="../media/image139.jpeg"/><Relationship Id="rId38" Type="http://schemas.openxmlformats.org/officeDocument/2006/relationships/image" Target="../media/image144.jpeg"/><Relationship Id="rId46" Type="http://schemas.openxmlformats.org/officeDocument/2006/relationships/image" Target="../media/image152.jpeg"/><Relationship Id="rId59" Type="http://schemas.openxmlformats.org/officeDocument/2006/relationships/image" Target="../media/image45.jpeg"/><Relationship Id="rId67" Type="http://schemas.openxmlformats.org/officeDocument/2006/relationships/image" Target="../media/image160.jpeg"/><Relationship Id="rId20" Type="http://schemas.openxmlformats.org/officeDocument/2006/relationships/image" Target="../media/image126.jpeg"/><Relationship Id="rId41" Type="http://schemas.openxmlformats.org/officeDocument/2006/relationships/image" Target="../media/image147.jpeg"/><Relationship Id="rId54" Type="http://schemas.openxmlformats.org/officeDocument/2006/relationships/image" Target="../media/image40.jpeg"/><Relationship Id="rId62" Type="http://schemas.openxmlformats.org/officeDocument/2006/relationships/image" Target="../media/image48.jpeg"/><Relationship Id="rId70" Type="http://schemas.openxmlformats.org/officeDocument/2006/relationships/image" Target="../media/image163.jpeg"/><Relationship Id="rId75" Type="http://schemas.openxmlformats.org/officeDocument/2006/relationships/image" Target="../media/image168.jpeg"/><Relationship Id="rId83" Type="http://schemas.openxmlformats.org/officeDocument/2006/relationships/image" Target="../media/image176.jpeg"/><Relationship Id="rId88" Type="http://schemas.openxmlformats.org/officeDocument/2006/relationships/image" Target="../media/image181.jpeg"/><Relationship Id="rId1" Type="http://schemas.openxmlformats.org/officeDocument/2006/relationships/image" Target="../media/image107.jpeg"/><Relationship Id="rId6" Type="http://schemas.openxmlformats.org/officeDocument/2006/relationships/image" Target="../media/image112.jpeg"/><Relationship Id="rId15" Type="http://schemas.openxmlformats.org/officeDocument/2006/relationships/image" Target="../media/image121.jpeg"/><Relationship Id="rId23" Type="http://schemas.openxmlformats.org/officeDocument/2006/relationships/image" Target="../media/image129.jpeg"/><Relationship Id="rId28" Type="http://schemas.openxmlformats.org/officeDocument/2006/relationships/image" Target="../media/image134.jpeg"/><Relationship Id="rId36" Type="http://schemas.openxmlformats.org/officeDocument/2006/relationships/image" Target="../media/image142.jpeg"/><Relationship Id="rId49" Type="http://schemas.openxmlformats.org/officeDocument/2006/relationships/image" Target="../media/image155.jpeg"/><Relationship Id="rId57" Type="http://schemas.openxmlformats.org/officeDocument/2006/relationships/image" Target="../media/image43.jpeg"/><Relationship Id="rId10" Type="http://schemas.openxmlformats.org/officeDocument/2006/relationships/image" Target="../media/image116.jpeg"/><Relationship Id="rId31" Type="http://schemas.openxmlformats.org/officeDocument/2006/relationships/image" Target="../media/image137.jpeg"/><Relationship Id="rId44" Type="http://schemas.openxmlformats.org/officeDocument/2006/relationships/image" Target="../media/image150.jpeg"/><Relationship Id="rId52" Type="http://schemas.openxmlformats.org/officeDocument/2006/relationships/image" Target="../media/image38.jpeg"/><Relationship Id="rId60" Type="http://schemas.openxmlformats.org/officeDocument/2006/relationships/image" Target="../media/image46.jpeg"/><Relationship Id="rId65" Type="http://schemas.openxmlformats.org/officeDocument/2006/relationships/image" Target="../media/image158.jpeg"/><Relationship Id="rId73" Type="http://schemas.openxmlformats.org/officeDocument/2006/relationships/image" Target="../media/image166.jpeg"/><Relationship Id="rId78" Type="http://schemas.openxmlformats.org/officeDocument/2006/relationships/image" Target="../media/image171.jpeg"/><Relationship Id="rId81" Type="http://schemas.openxmlformats.org/officeDocument/2006/relationships/image" Target="../media/image174.jpeg"/><Relationship Id="rId86" Type="http://schemas.openxmlformats.org/officeDocument/2006/relationships/image" Target="../media/image17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jpeg"/><Relationship Id="rId18" Type="http://schemas.openxmlformats.org/officeDocument/2006/relationships/image" Target="../media/image124.jpeg"/><Relationship Id="rId26" Type="http://schemas.openxmlformats.org/officeDocument/2006/relationships/image" Target="../media/image132.jpeg"/><Relationship Id="rId39" Type="http://schemas.openxmlformats.org/officeDocument/2006/relationships/image" Target="../media/image145.jpeg"/><Relationship Id="rId21" Type="http://schemas.openxmlformats.org/officeDocument/2006/relationships/image" Target="../media/image127.jpeg"/><Relationship Id="rId34" Type="http://schemas.openxmlformats.org/officeDocument/2006/relationships/image" Target="../media/image140.jpeg"/><Relationship Id="rId42" Type="http://schemas.openxmlformats.org/officeDocument/2006/relationships/image" Target="../media/image148.jpeg"/><Relationship Id="rId47" Type="http://schemas.openxmlformats.org/officeDocument/2006/relationships/image" Target="../media/image153.jpeg"/><Relationship Id="rId50" Type="http://schemas.openxmlformats.org/officeDocument/2006/relationships/image" Target="../media/image156.jpeg"/><Relationship Id="rId55" Type="http://schemas.openxmlformats.org/officeDocument/2006/relationships/image" Target="../media/image41.jpeg"/><Relationship Id="rId63" Type="http://schemas.openxmlformats.org/officeDocument/2006/relationships/image" Target="../media/image49.jpeg"/><Relationship Id="rId68" Type="http://schemas.openxmlformats.org/officeDocument/2006/relationships/image" Target="../media/image161.jpeg"/><Relationship Id="rId76" Type="http://schemas.openxmlformats.org/officeDocument/2006/relationships/image" Target="../media/image169.jpeg"/><Relationship Id="rId84" Type="http://schemas.openxmlformats.org/officeDocument/2006/relationships/image" Target="../media/image177.jpeg"/><Relationship Id="rId7" Type="http://schemas.openxmlformats.org/officeDocument/2006/relationships/image" Target="../media/image113.jpeg"/><Relationship Id="rId71" Type="http://schemas.openxmlformats.org/officeDocument/2006/relationships/image" Target="../media/image164.jpeg"/><Relationship Id="rId2" Type="http://schemas.openxmlformats.org/officeDocument/2006/relationships/image" Target="../media/image108.jpeg"/><Relationship Id="rId16" Type="http://schemas.openxmlformats.org/officeDocument/2006/relationships/image" Target="../media/image122.jpeg"/><Relationship Id="rId29" Type="http://schemas.openxmlformats.org/officeDocument/2006/relationships/image" Target="../media/image135.jpeg"/><Relationship Id="rId11" Type="http://schemas.openxmlformats.org/officeDocument/2006/relationships/image" Target="../media/image117.jpeg"/><Relationship Id="rId24" Type="http://schemas.openxmlformats.org/officeDocument/2006/relationships/image" Target="../media/image130.jpeg"/><Relationship Id="rId32" Type="http://schemas.openxmlformats.org/officeDocument/2006/relationships/image" Target="../media/image138.jpeg"/><Relationship Id="rId37" Type="http://schemas.openxmlformats.org/officeDocument/2006/relationships/image" Target="../media/image143.jpeg"/><Relationship Id="rId40" Type="http://schemas.openxmlformats.org/officeDocument/2006/relationships/image" Target="../media/image146.jpeg"/><Relationship Id="rId45" Type="http://schemas.openxmlformats.org/officeDocument/2006/relationships/image" Target="../media/image151.jpeg"/><Relationship Id="rId53" Type="http://schemas.openxmlformats.org/officeDocument/2006/relationships/image" Target="../media/image39.jpeg"/><Relationship Id="rId58" Type="http://schemas.openxmlformats.org/officeDocument/2006/relationships/image" Target="../media/image44.jpeg"/><Relationship Id="rId66" Type="http://schemas.openxmlformats.org/officeDocument/2006/relationships/image" Target="../media/image159.jpeg"/><Relationship Id="rId74" Type="http://schemas.openxmlformats.org/officeDocument/2006/relationships/image" Target="../media/image167.jpeg"/><Relationship Id="rId79" Type="http://schemas.openxmlformats.org/officeDocument/2006/relationships/image" Target="../media/image172.jpeg"/><Relationship Id="rId87" Type="http://schemas.openxmlformats.org/officeDocument/2006/relationships/image" Target="../media/image180.jpeg"/><Relationship Id="rId5" Type="http://schemas.openxmlformats.org/officeDocument/2006/relationships/image" Target="../media/image111.jpeg"/><Relationship Id="rId61" Type="http://schemas.openxmlformats.org/officeDocument/2006/relationships/image" Target="../media/image47.jpeg"/><Relationship Id="rId82" Type="http://schemas.openxmlformats.org/officeDocument/2006/relationships/image" Target="../media/image175.jpeg"/><Relationship Id="rId19" Type="http://schemas.openxmlformats.org/officeDocument/2006/relationships/image" Target="../media/image125.jpe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Relationship Id="rId14" Type="http://schemas.openxmlformats.org/officeDocument/2006/relationships/image" Target="../media/image120.jpeg"/><Relationship Id="rId22" Type="http://schemas.openxmlformats.org/officeDocument/2006/relationships/image" Target="../media/image128.jpeg"/><Relationship Id="rId27" Type="http://schemas.openxmlformats.org/officeDocument/2006/relationships/image" Target="../media/image133.jpeg"/><Relationship Id="rId30" Type="http://schemas.openxmlformats.org/officeDocument/2006/relationships/image" Target="../media/image136.jpeg"/><Relationship Id="rId35" Type="http://schemas.openxmlformats.org/officeDocument/2006/relationships/image" Target="../media/image141.jpeg"/><Relationship Id="rId43" Type="http://schemas.openxmlformats.org/officeDocument/2006/relationships/image" Target="../media/image149.jpeg"/><Relationship Id="rId48" Type="http://schemas.openxmlformats.org/officeDocument/2006/relationships/image" Target="../media/image154.jpeg"/><Relationship Id="rId56" Type="http://schemas.openxmlformats.org/officeDocument/2006/relationships/image" Target="../media/image42.jpeg"/><Relationship Id="rId64" Type="http://schemas.openxmlformats.org/officeDocument/2006/relationships/image" Target="../media/image157.jpeg"/><Relationship Id="rId69" Type="http://schemas.openxmlformats.org/officeDocument/2006/relationships/image" Target="../media/image162.jpeg"/><Relationship Id="rId77" Type="http://schemas.openxmlformats.org/officeDocument/2006/relationships/image" Target="../media/image170.jpeg"/><Relationship Id="rId8" Type="http://schemas.openxmlformats.org/officeDocument/2006/relationships/image" Target="../media/image114.jpeg"/><Relationship Id="rId51" Type="http://schemas.openxmlformats.org/officeDocument/2006/relationships/image" Target="../media/image37.jpeg"/><Relationship Id="rId72" Type="http://schemas.openxmlformats.org/officeDocument/2006/relationships/image" Target="../media/image165.jpeg"/><Relationship Id="rId80" Type="http://schemas.openxmlformats.org/officeDocument/2006/relationships/image" Target="../media/image173.jpeg"/><Relationship Id="rId85" Type="http://schemas.openxmlformats.org/officeDocument/2006/relationships/image" Target="../media/image178.jpeg"/><Relationship Id="rId3" Type="http://schemas.openxmlformats.org/officeDocument/2006/relationships/image" Target="../media/image109.jpeg"/><Relationship Id="rId12" Type="http://schemas.openxmlformats.org/officeDocument/2006/relationships/image" Target="../media/image118.jpeg"/><Relationship Id="rId17" Type="http://schemas.openxmlformats.org/officeDocument/2006/relationships/image" Target="../media/image123.jpeg"/><Relationship Id="rId25" Type="http://schemas.openxmlformats.org/officeDocument/2006/relationships/image" Target="../media/image131.jpeg"/><Relationship Id="rId33" Type="http://schemas.openxmlformats.org/officeDocument/2006/relationships/image" Target="../media/image139.jpeg"/><Relationship Id="rId38" Type="http://schemas.openxmlformats.org/officeDocument/2006/relationships/image" Target="../media/image144.jpeg"/><Relationship Id="rId46" Type="http://schemas.openxmlformats.org/officeDocument/2006/relationships/image" Target="../media/image152.jpeg"/><Relationship Id="rId59" Type="http://schemas.openxmlformats.org/officeDocument/2006/relationships/image" Target="../media/image45.jpeg"/><Relationship Id="rId67" Type="http://schemas.openxmlformats.org/officeDocument/2006/relationships/image" Target="../media/image160.jpeg"/><Relationship Id="rId20" Type="http://schemas.openxmlformats.org/officeDocument/2006/relationships/image" Target="../media/image126.jpeg"/><Relationship Id="rId41" Type="http://schemas.openxmlformats.org/officeDocument/2006/relationships/image" Target="../media/image147.jpeg"/><Relationship Id="rId54" Type="http://schemas.openxmlformats.org/officeDocument/2006/relationships/image" Target="../media/image40.jpeg"/><Relationship Id="rId62" Type="http://schemas.openxmlformats.org/officeDocument/2006/relationships/image" Target="../media/image48.jpeg"/><Relationship Id="rId70" Type="http://schemas.openxmlformats.org/officeDocument/2006/relationships/image" Target="../media/image163.jpeg"/><Relationship Id="rId75" Type="http://schemas.openxmlformats.org/officeDocument/2006/relationships/image" Target="../media/image168.jpeg"/><Relationship Id="rId83" Type="http://schemas.openxmlformats.org/officeDocument/2006/relationships/image" Target="../media/image176.jpeg"/><Relationship Id="rId88" Type="http://schemas.openxmlformats.org/officeDocument/2006/relationships/image" Target="../media/image181.jpeg"/><Relationship Id="rId1" Type="http://schemas.openxmlformats.org/officeDocument/2006/relationships/image" Target="../media/image107.jpeg"/><Relationship Id="rId6" Type="http://schemas.openxmlformats.org/officeDocument/2006/relationships/image" Target="../media/image112.jpeg"/><Relationship Id="rId15" Type="http://schemas.openxmlformats.org/officeDocument/2006/relationships/image" Target="../media/image121.jpeg"/><Relationship Id="rId23" Type="http://schemas.openxmlformats.org/officeDocument/2006/relationships/image" Target="../media/image129.jpeg"/><Relationship Id="rId28" Type="http://schemas.openxmlformats.org/officeDocument/2006/relationships/image" Target="../media/image134.jpeg"/><Relationship Id="rId36" Type="http://schemas.openxmlformats.org/officeDocument/2006/relationships/image" Target="../media/image142.jpeg"/><Relationship Id="rId49" Type="http://schemas.openxmlformats.org/officeDocument/2006/relationships/image" Target="../media/image155.jpeg"/><Relationship Id="rId57" Type="http://schemas.openxmlformats.org/officeDocument/2006/relationships/image" Target="../media/image43.jpeg"/><Relationship Id="rId10" Type="http://schemas.openxmlformats.org/officeDocument/2006/relationships/image" Target="../media/image116.jpeg"/><Relationship Id="rId31" Type="http://schemas.openxmlformats.org/officeDocument/2006/relationships/image" Target="../media/image137.jpeg"/><Relationship Id="rId44" Type="http://schemas.openxmlformats.org/officeDocument/2006/relationships/image" Target="../media/image150.jpeg"/><Relationship Id="rId52" Type="http://schemas.openxmlformats.org/officeDocument/2006/relationships/image" Target="../media/image38.jpeg"/><Relationship Id="rId60" Type="http://schemas.openxmlformats.org/officeDocument/2006/relationships/image" Target="../media/image46.jpeg"/><Relationship Id="rId65" Type="http://schemas.openxmlformats.org/officeDocument/2006/relationships/image" Target="../media/image158.jpeg"/><Relationship Id="rId73" Type="http://schemas.openxmlformats.org/officeDocument/2006/relationships/image" Target="../media/image166.jpeg"/><Relationship Id="rId78" Type="http://schemas.openxmlformats.org/officeDocument/2006/relationships/image" Target="../media/image171.jpeg"/><Relationship Id="rId81" Type="http://schemas.openxmlformats.org/officeDocument/2006/relationships/image" Target="../media/image174.jpeg"/><Relationship Id="rId86" Type="http://schemas.openxmlformats.org/officeDocument/2006/relationships/image" Target="../media/image1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42159</xdr:colOff>
      <xdr:row>5</xdr:row>
      <xdr:rowOff>35501</xdr:rowOff>
    </xdr:from>
    <xdr:to>
      <xdr:col>3</xdr:col>
      <xdr:colOff>745921</xdr:colOff>
      <xdr:row>5</xdr:row>
      <xdr:rowOff>489242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1" y="1581913"/>
          <a:ext cx="703762" cy="453741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6</xdr:row>
      <xdr:rowOff>35501</xdr:rowOff>
    </xdr:from>
    <xdr:to>
      <xdr:col>3</xdr:col>
      <xdr:colOff>745921</xdr:colOff>
      <xdr:row>6</xdr:row>
      <xdr:rowOff>489242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1" y="2097383"/>
          <a:ext cx="703762" cy="453741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7</xdr:row>
      <xdr:rowOff>35501</xdr:rowOff>
    </xdr:from>
    <xdr:to>
      <xdr:col>3</xdr:col>
      <xdr:colOff>745921</xdr:colOff>
      <xdr:row>7</xdr:row>
      <xdr:rowOff>489242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1" y="2612854"/>
          <a:ext cx="703762" cy="453741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8</xdr:row>
      <xdr:rowOff>35502</xdr:rowOff>
    </xdr:from>
    <xdr:to>
      <xdr:col>3</xdr:col>
      <xdr:colOff>745919</xdr:colOff>
      <xdr:row>8</xdr:row>
      <xdr:rowOff>489241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312832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9</xdr:row>
      <xdr:rowOff>35502</xdr:rowOff>
    </xdr:from>
    <xdr:to>
      <xdr:col>3</xdr:col>
      <xdr:colOff>745919</xdr:colOff>
      <xdr:row>9</xdr:row>
      <xdr:rowOff>489241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364379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10</xdr:row>
      <xdr:rowOff>35502</xdr:rowOff>
    </xdr:from>
    <xdr:to>
      <xdr:col>3</xdr:col>
      <xdr:colOff>745919</xdr:colOff>
      <xdr:row>10</xdr:row>
      <xdr:rowOff>489241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4159267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11</xdr:row>
      <xdr:rowOff>46708</xdr:rowOff>
    </xdr:from>
    <xdr:to>
      <xdr:col>3</xdr:col>
      <xdr:colOff>745919</xdr:colOff>
      <xdr:row>11</xdr:row>
      <xdr:rowOff>500447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4685943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12</xdr:row>
      <xdr:rowOff>35502</xdr:rowOff>
    </xdr:from>
    <xdr:to>
      <xdr:col>3</xdr:col>
      <xdr:colOff>745919</xdr:colOff>
      <xdr:row>12</xdr:row>
      <xdr:rowOff>489241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5190208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13</xdr:row>
      <xdr:rowOff>35502</xdr:rowOff>
    </xdr:from>
    <xdr:to>
      <xdr:col>3</xdr:col>
      <xdr:colOff>745919</xdr:colOff>
      <xdr:row>13</xdr:row>
      <xdr:rowOff>489241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5705678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14</xdr:row>
      <xdr:rowOff>35502</xdr:rowOff>
    </xdr:from>
    <xdr:to>
      <xdr:col>3</xdr:col>
      <xdr:colOff>745919</xdr:colOff>
      <xdr:row>14</xdr:row>
      <xdr:rowOff>489241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6221149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15</xdr:row>
      <xdr:rowOff>35502</xdr:rowOff>
    </xdr:from>
    <xdr:to>
      <xdr:col>3</xdr:col>
      <xdr:colOff>745919</xdr:colOff>
      <xdr:row>15</xdr:row>
      <xdr:rowOff>489241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6736620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19</xdr:row>
      <xdr:rowOff>35502</xdr:rowOff>
    </xdr:from>
    <xdr:to>
      <xdr:col>3</xdr:col>
      <xdr:colOff>745919</xdr:colOff>
      <xdr:row>19</xdr:row>
      <xdr:rowOff>489241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8798502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42161</xdr:colOff>
      <xdr:row>20</xdr:row>
      <xdr:rowOff>40667</xdr:rowOff>
    </xdr:from>
    <xdr:to>
      <xdr:col>3</xdr:col>
      <xdr:colOff>738030</xdr:colOff>
      <xdr:row>20</xdr:row>
      <xdr:rowOff>489320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061" y="9289442"/>
          <a:ext cx="695869" cy="448653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21</xdr:row>
      <xdr:rowOff>35502</xdr:rowOff>
    </xdr:from>
    <xdr:to>
      <xdr:col>3</xdr:col>
      <xdr:colOff>745918</xdr:colOff>
      <xdr:row>21</xdr:row>
      <xdr:rowOff>489241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060" y="9798627"/>
          <a:ext cx="703758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23</xdr:row>
      <xdr:rowOff>35502</xdr:rowOff>
    </xdr:from>
    <xdr:to>
      <xdr:col>3</xdr:col>
      <xdr:colOff>745919</xdr:colOff>
      <xdr:row>23</xdr:row>
      <xdr:rowOff>489241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189132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24</xdr:row>
      <xdr:rowOff>35502</xdr:rowOff>
    </xdr:from>
    <xdr:to>
      <xdr:col>3</xdr:col>
      <xdr:colOff>745919</xdr:colOff>
      <xdr:row>24</xdr:row>
      <xdr:rowOff>489241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240679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27</xdr:row>
      <xdr:rowOff>35502</xdr:rowOff>
    </xdr:from>
    <xdr:to>
      <xdr:col>3</xdr:col>
      <xdr:colOff>745919</xdr:colOff>
      <xdr:row>27</xdr:row>
      <xdr:rowOff>489241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3953208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30955</xdr:colOff>
      <xdr:row>28</xdr:row>
      <xdr:rowOff>46708</xdr:rowOff>
    </xdr:from>
    <xdr:to>
      <xdr:col>3</xdr:col>
      <xdr:colOff>734714</xdr:colOff>
      <xdr:row>28</xdr:row>
      <xdr:rowOff>500447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337" y="14479884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29</xdr:row>
      <xdr:rowOff>35502</xdr:rowOff>
    </xdr:from>
    <xdr:to>
      <xdr:col>3</xdr:col>
      <xdr:colOff>745919</xdr:colOff>
      <xdr:row>29</xdr:row>
      <xdr:rowOff>489241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4984149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30</xdr:row>
      <xdr:rowOff>35502</xdr:rowOff>
    </xdr:from>
    <xdr:to>
      <xdr:col>3</xdr:col>
      <xdr:colOff>745919</xdr:colOff>
      <xdr:row>30</xdr:row>
      <xdr:rowOff>489241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5499620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30955</xdr:colOff>
      <xdr:row>31</xdr:row>
      <xdr:rowOff>24297</xdr:rowOff>
    </xdr:from>
    <xdr:to>
      <xdr:col>3</xdr:col>
      <xdr:colOff>734714</xdr:colOff>
      <xdr:row>31</xdr:row>
      <xdr:rowOff>478036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337" y="1651935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32</xdr:row>
      <xdr:rowOff>35502</xdr:rowOff>
    </xdr:from>
    <xdr:to>
      <xdr:col>3</xdr:col>
      <xdr:colOff>745919</xdr:colOff>
      <xdr:row>32</xdr:row>
      <xdr:rowOff>489241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7046031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33</xdr:row>
      <xdr:rowOff>35502</xdr:rowOff>
    </xdr:from>
    <xdr:to>
      <xdr:col>3</xdr:col>
      <xdr:colOff>745919</xdr:colOff>
      <xdr:row>33</xdr:row>
      <xdr:rowOff>489241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7561502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42161</xdr:colOff>
      <xdr:row>34</xdr:row>
      <xdr:rowOff>35502</xdr:rowOff>
    </xdr:from>
    <xdr:to>
      <xdr:col>3</xdr:col>
      <xdr:colOff>745920</xdr:colOff>
      <xdr:row>34</xdr:row>
      <xdr:rowOff>489241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3" y="18076973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35</xdr:row>
      <xdr:rowOff>35502</xdr:rowOff>
    </xdr:from>
    <xdr:to>
      <xdr:col>3</xdr:col>
      <xdr:colOff>745919</xdr:colOff>
      <xdr:row>35</xdr:row>
      <xdr:rowOff>489241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9623384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32635</xdr:colOff>
      <xdr:row>36</xdr:row>
      <xdr:rowOff>35502</xdr:rowOff>
    </xdr:from>
    <xdr:to>
      <xdr:col>3</xdr:col>
      <xdr:colOff>736394</xdr:colOff>
      <xdr:row>36</xdr:row>
      <xdr:rowOff>489241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6017" y="20138855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38</xdr:row>
      <xdr:rowOff>35502</xdr:rowOff>
    </xdr:from>
    <xdr:to>
      <xdr:col>3</xdr:col>
      <xdr:colOff>745919</xdr:colOff>
      <xdr:row>38</xdr:row>
      <xdr:rowOff>489241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2116979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40</xdr:row>
      <xdr:rowOff>35502</xdr:rowOff>
    </xdr:from>
    <xdr:to>
      <xdr:col>3</xdr:col>
      <xdr:colOff>745919</xdr:colOff>
      <xdr:row>40</xdr:row>
      <xdr:rowOff>489241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21685267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42</xdr:row>
      <xdr:rowOff>35502</xdr:rowOff>
    </xdr:from>
    <xdr:to>
      <xdr:col>3</xdr:col>
      <xdr:colOff>745919</xdr:colOff>
      <xdr:row>42</xdr:row>
      <xdr:rowOff>489241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22716208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43</xdr:row>
      <xdr:rowOff>35502</xdr:rowOff>
    </xdr:from>
    <xdr:to>
      <xdr:col>3</xdr:col>
      <xdr:colOff>745919</xdr:colOff>
      <xdr:row>43</xdr:row>
      <xdr:rowOff>489241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060" y="23571777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44</xdr:row>
      <xdr:rowOff>35502</xdr:rowOff>
    </xdr:from>
    <xdr:to>
      <xdr:col>3</xdr:col>
      <xdr:colOff>745919</xdr:colOff>
      <xdr:row>44</xdr:row>
      <xdr:rowOff>489241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24262620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46</xdr:row>
      <xdr:rowOff>35502</xdr:rowOff>
    </xdr:from>
    <xdr:to>
      <xdr:col>3</xdr:col>
      <xdr:colOff>745919</xdr:colOff>
      <xdr:row>46</xdr:row>
      <xdr:rowOff>489241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25293561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48</xdr:row>
      <xdr:rowOff>35502</xdr:rowOff>
    </xdr:from>
    <xdr:to>
      <xdr:col>3</xdr:col>
      <xdr:colOff>745919</xdr:colOff>
      <xdr:row>48</xdr:row>
      <xdr:rowOff>489241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26324502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19748</xdr:colOff>
      <xdr:row>57</xdr:row>
      <xdr:rowOff>46708</xdr:rowOff>
    </xdr:from>
    <xdr:to>
      <xdr:col>3</xdr:col>
      <xdr:colOff>723507</xdr:colOff>
      <xdr:row>57</xdr:row>
      <xdr:rowOff>500447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3130" y="31490414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19748</xdr:colOff>
      <xdr:row>58</xdr:row>
      <xdr:rowOff>46708</xdr:rowOff>
    </xdr:from>
    <xdr:to>
      <xdr:col>3</xdr:col>
      <xdr:colOff>723507</xdr:colOff>
      <xdr:row>58</xdr:row>
      <xdr:rowOff>500447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3130" y="32005884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19748</xdr:colOff>
      <xdr:row>61</xdr:row>
      <xdr:rowOff>46708</xdr:rowOff>
    </xdr:from>
    <xdr:to>
      <xdr:col>3</xdr:col>
      <xdr:colOff>723507</xdr:colOff>
      <xdr:row>61</xdr:row>
      <xdr:rowOff>500447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3130" y="3355229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19748</xdr:colOff>
      <xdr:row>62</xdr:row>
      <xdr:rowOff>46708</xdr:rowOff>
    </xdr:from>
    <xdr:to>
      <xdr:col>3</xdr:col>
      <xdr:colOff>723507</xdr:colOff>
      <xdr:row>62</xdr:row>
      <xdr:rowOff>500447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3130" y="34067767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8541</xdr:colOff>
      <xdr:row>63</xdr:row>
      <xdr:rowOff>57914</xdr:rowOff>
    </xdr:from>
    <xdr:to>
      <xdr:col>3</xdr:col>
      <xdr:colOff>712300</xdr:colOff>
      <xdr:row>63</xdr:row>
      <xdr:rowOff>511653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1923" y="34594443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70</xdr:row>
      <xdr:rowOff>35502</xdr:rowOff>
    </xdr:from>
    <xdr:to>
      <xdr:col>3</xdr:col>
      <xdr:colOff>745919</xdr:colOff>
      <xdr:row>70</xdr:row>
      <xdr:rowOff>489241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3818032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19749</xdr:colOff>
      <xdr:row>106</xdr:row>
      <xdr:rowOff>35503</xdr:rowOff>
    </xdr:from>
    <xdr:to>
      <xdr:col>3</xdr:col>
      <xdr:colOff>723508</xdr:colOff>
      <xdr:row>106</xdr:row>
      <xdr:rowOff>489242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8649" y="57966553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25</xdr:row>
      <xdr:rowOff>35502</xdr:rowOff>
    </xdr:from>
    <xdr:to>
      <xdr:col>3</xdr:col>
      <xdr:colOff>745919</xdr:colOff>
      <xdr:row>25</xdr:row>
      <xdr:rowOff>489241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12922267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41</xdr:row>
      <xdr:rowOff>38605</xdr:rowOff>
    </xdr:from>
    <xdr:to>
      <xdr:col>3</xdr:col>
      <xdr:colOff>739588</xdr:colOff>
      <xdr:row>41</xdr:row>
      <xdr:rowOff>486544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8206" y="22203840"/>
          <a:ext cx="694764" cy="44793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26</xdr:row>
      <xdr:rowOff>35705</xdr:rowOff>
    </xdr:from>
    <xdr:to>
      <xdr:col>3</xdr:col>
      <xdr:colOff>741858</xdr:colOff>
      <xdr:row>26</xdr:row>
      <xdr:rowOff>489443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3" y="13437940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44050</xdr:colOff>
      <xdr:row>77</xdr:row>
      <xdr:rowOff>49842</xdr:rowOff>
    </xdr:from>
    <xdr:to>
      <xdr:col>3</xdr:col>
      <xdr:colOff>737225</xdr:colOff>
      <xdr:row>77</xdr:row>
      <xdr:rowOff>517154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8550" y="33420960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78</xdr:row>
      <xdr:rowOff>46886</xdr:rowOff>
    </xdr:from>
    <xdr:to>
      <xdr:col>3</xdr:col>
      <xdr:colOff>736568</xdr:colOff>
      <xdr:row>78</xdr:row>
      <xdr:rowOff>507848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7893" y="33933474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79</xdr:row>
      <xdr:rowOff>46886</xdr:rowOff>
    </xdr:from>
    <xdr:to>
      <xdr:col>3</xdr:col>
      <xdr:colOff>736568</xdr:colOff>
      <xdr:row>79</xdr:row>
      <xdr:rowOff>507848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7893" y="34448945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80</xdr:row>
      <xdr:rowOff>46886</xdr:rowOff>
    </xdr:from>
    <xdr:to>
      <xdr:col>3</xdr:col>
      <xdr:colOff>736568</xdr:colOff>
      <xdr:row>80</xdr:row>
      <xdr:rowOff>507848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7893" y="34964415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20982</xdr:colOff>
      <xdr:row>82</xdr:row>
      <xdr:rowOff>46886</xdr:rowOff>
    </xdr:from>
    <xdr:to>
      <xdr:col>3</xdr:col>
      <xdr:colOff>714157</xdr:colOff>
      <xdr:row>82</xdr:row>
      <xdr:rowOff>507848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5482" y="35995357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20982</xdr:colOff>
      <xdr:row>83</xdr:row>
      <xdr:rowOff>46886</xdr:rowOff>
    </xdr:from>
    <xdr:to>
      <xdr:col>3</xdr:col>
      <xdr:colOff>714157</xdr:colOff>
      <xdr:row>83</xdr:row>
      <xdr:rowOff>507848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5482" y="36510827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20982</xdr:colOff>
      <xdr:row>84</xdr:row>
      <xdr:rowOff>46886</xdr:rowOff>
    </xdr:from>
    <xdr:to>
      <xdr:col>3</xdr:col>
      <xdr:colOff>714157</xdr:colOff>
      <xdr:row>84</xdr:row>
      <xdr:rowOff>507848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5482" y="37026298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20982</xdr:colOff>
      <xdr:row>85</xdr:row>
      <xdr:rowOff>46886</xdr:rowOff>
    </xdr:from>
    <xdr:to>
      <xdr:col>3</xdr:col>
      <xdr:colOff>714157</xdr:colOff>
      <xdr:row>85</xdr:row>
      <xdr:rowOff>507848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5482" y="37541768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20982</xdr:colOff>
      <xdr:row>86</xdr:row>
      <xdr:rowOff>46886</xdr:rowOff>
    </xdr:from>
    <xdr:to>
      <xdr:col>3</xdr:col>
      <xdr:colOff>714157</xdr:colOff>
      <xdr:row>86</xdr:row>
      <xdr:rowOff>507848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5482" y="3805723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20982</xdr:colOff>
      <xdr:row>87</xdr:row>
      <xdr:rowOff>46886</xdr:rowOff>
    </xdr:from>
    <xdr:to>
      <xdr:col>3</xdr:col>
      <xdr:colOff>714157</xdr:colOff>
      <xdr:row>87</xdr:row>
      <xdr:rowOff>507848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5482" y="38572710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20982</xdr:colOff>
      <xdr:row>88</xdr:row>
      <xdr:rowOff>46886</xdr:rowOff>
    </xdr:from>
    <xdr:to>
      <xdr:col>3</xdr:col>
      <xdr:colOff>714157</xdr:colOff>
      <xdr:row>88</xdr:row>
      <xdr:rowOff>507848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5482" y="39088180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89</xdr:row>
      <xdr:rowOff>48645</xdr:rowOff>
    </xdr:from>
    <xdr:to>
      <xdr:col>3</xdr:col>
      <xdr:colOff>711511</xdr:colOff>
      <xdr:row>89</xdr:row>
      <xdr:rowOff>506088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39605410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90</xdr:row>
      <xdr:rowOff>48645</xdr:rowOff>
    </xdr:from>
    <xdr:to>
      <xdr:col>3</xdr:col>
      <xdr:colOff>711511</xdr:colOff>
      <xdr:row>90</xdr:row>
      <xdr:rowOff>506088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0120880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91</xdr:row>
      <xdr:rowOff>48645</xdr:rowOff>
    </xdr:from>
    <xdr:to>
      <xdr:col>3</xdr:col>
      <xdr:colOff>711511</xdr:colOff>
      <xdr:row>91</xdr:row>
      <xdr:rowOff>506088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0636351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92</xdr:row>
      <xdr:rowOff>48645</xdr:rowOff>
    </xdr:from>
    <xdr:to>
      <xdr:col>3</xdr:col>
      <xdr:colOff>711511</xdr:colOff>
      <xdr:row>92</xdr:row>
      <xdr:rowOff>506088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1151821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93</xdr:row>
      <xdr:rowOff>48645</xdr:rowOff>
    </xdr:from>
    <xdr:to>
      <xdr:col>3</xdr:col>
      <xdr:colOff>711511</xdr:colOff>
      <xdr:row>93</xdr:row>
      <xdr:rowOff>506088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2527" y="49578645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94</xdr:row>
      <xdr:rowOff>48645</xdr:rowOff>
    </xdr:from>
    <xdr:to>
      <xdr:col>3</xdr:col>
      <xdr:colOff>711511</xdr:colOff>
      <xdr:row>94</xdr:row>
      <xdr:rowOff>506088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2182763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95</xdr:row>
      <xdr:rowOff>48645</xdr:rowOff>
    </xdr:from>
    <xdr:to>
      <xdr:col>3</xdr:col>
      <xdr:colOff>711511</xdr:colOff>
      <xdr:row>95</xdr:row>
      <xdr:rowOff>506088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2698233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96</xdr:row>
      <xdr:rowOff>48645</xdr:rowOff>
    </xdr:from>
    <xdr:to>
      <xdr:col>3</xdr:col>
      <xdr:colOff>711511</xdr:colOff>
      <xdr:row>96</xdr:row>
      <xdr:rowOff>506088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3213704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97</xdr:row>
      <xdr:rowOff>48645</xdr:rowOff>
    </xdr:from>
    <xdr:to>
      <xdr:col>3</xdr:col>
      <xdr:colOff>711511</xdr:colOff>
      <xdr:row>97</xdr:row>
      <xdr:rowOff>506088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3729174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98</xdr:row>
      <xdr:rowOff>48645</xdr:rowOff>
    </xdr:from>
    <xdr:to>
      <xdr:col>3</xdr:col>
      <xdr:colOff>711511</xdr:colOff>
      <xdr:row>98</xdr:row>
      <xdr:rowOff>506088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4244645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99</xdr:row>
      <xdr:rowOff>48645</xdr:rowOff>
    </xdr:from>
    <xdr:to>
      <xdr:col>3</xdr:col>
      <xdr:colOff>711511</xdr:colOff>
      <xdr:row>99</xdr:row>
      <xdr:rowOff>506088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4760116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100</xdr:row>
      <xdr:rowOff>48645</xdr:rowOff>
    </xdr:from>
    <xdr:to>
      <xdr:col>3</xdr:col>
      <xdr:colOff>711511</xdr:colOff>
      <xdr:row>100</xdr:row>
      <xdr:rowOff>506088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5275586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23627</xdr:colOff>
      <xdr:row>101</xdr:row>
      <xdr:rowOff>48645</xdr:rowOff>
    </xdr:from>
    <xdr:to>
      <xdr:col>3</xdr:col>
      <xdr:colOff>711511</xdr:colOff>
      <xdr:row>101</xdr:row>
      <xdr:rowOff>506088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8127" y="45791057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42677</xdr:colOff>
      <xdr:row>102</xdr:row>
      <xdr:rowOff>29595</xdr:rowOff>
    </xdr:from>
    <xdr:to>
      <xdr:col>3</xdr:col>
      <xdr:colOff>730561</xdr:colOff>
      <xdr:row>102</xdr:row>
      <xdr:rowOff>487038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7177" y="46287477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57152</xdr:colOff>
      <xdr:row>198</xdr:row>
      <xdr:rowOff>56660</xdr:rowOff>
    </xdr:from>
    <xdr:to>
      <xdr:col>3</xdr:col>
      <xdr:colOff>760909</xdr:colOff>
      <xdr:row>198</xdr:row>
      <xdr:rowOff>510398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86052" y="101126435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199</xdr:row>
      <xdr:rowOff>39991</xdr:rowOff>
    </xdr:from>
    <xdr:to>
      <xdr:col>3</xdr:col>
      <xdr:colOff>741860</xdr:colOff>
      <xdr:row>199</xdr:row>
      <xdr:rowOff>493729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5" y="100500726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200</xdr:row>
      <xdr:rowOff>55205</xdr:rowOff>
    </xdr:from>
    <xdr:to>
      <xdr:col>3</xdr:col>
      <xdr:colOff>741858</xdr:colOff>
      <xdr:row>200</xdr:row>
      <xdr:rowOff>508943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3" y="101031411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201</xdr:row>
      <xdr:rowOff>39991</xdr:rowOff>
    </xdr:from>
    <xdr:to>
      <xdr:col>3</xdr:col>
      <xdr:colOff>741859</xdr:colOff>
      <xdr:row>201</xdr:row>
      <xdr:rowOff>493729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101531667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202</xdr:row>
      <xdr:rowOff>39992</xdr:rowOff>
    </xdr:from>
    <xdr:to>
      <xdr:col>3</xdr:col>
      <xdr:colOff>741859</xdr:colOff>
      <xdr:row>202</xdr:row>
      <xdr:rowOff>493730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102047139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203</xdr:row>
      <xdr:rowOff>55206</xdr:rowOff>
    </xdr:from>
    <xdr:to>
      <xdr:col>3</xdr:col>
      <xdr:colOff>741860</xdr:colOff>
      <xdr:row>203</xdr:row>
      <xdr:rowOff>508944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5" y="102577824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204</xdr:row>
      <xdr:rowOff>55204</xdr:rowOff>
    </xdr:from>
    <xdr:to>
      <xdr:col>3</xdr:col>
      <xdr:colOff>741859</xdr:colOff>
      <xdr:row>204</xdr:row>
      <xdr:rowOff>508942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103093292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205</xdr:row>
      <xdr:rowOff>39991</xdr:rowOff>
    </xdr:from>
    <xdr:to>
      <xdr:col>3</xdr:col>
      <xdr:colOff>741859</xdr:colOff>
      <xdr:row>205</xdr:row>
      <xdr:rowOff>493729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103593550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206</xdr:row>
      <xdr:rowOff>28084</xdr:rowOff>
    </xdr:from>
    <xdr:to>
      <xdr:col>3</xdr:col>
      <xdr:colOff>741860</xdr:colOff>
      <xdr:row>206</xdr:row>
      <xdr:rowOff>481822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5" y="104097113"/>
          <a:ext cx="703757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207</xdr:row>
      <xdr:rowOff>28085</xdr:rowOff>
    </xdr:from>
    <xdr:to>
      <xdr:col>3</xdr:col>
      <xdr:colOff>741859</xdr:colOff>
      <xdr:row>207</xdr:row>
      <xdr:rowOff>481823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104612585"/>
          <a:ext cx="703757" cy="453738"/>
        </a:xfrm>
        <a:prstGeom prst="rect">
          <a:avLst/>
        </a:prstGeom>
      </xdr:spPr>
    </xdr:pic>
    <xdr:clientData/>
  </xdr:twoCellAnchor>
  <xdr:oneCellAnchor>
    <xdr:from>
      <xdr:col>3</xdr:col>
      <xdr:colOff>42160</xdr:colOff>
      <xdr:row>45</xdr:row>
      <xdr:rowOff>35503</xdr:rowOff>
    </xdr:from>
    <xdr:ext cx="703759" cy="453739"/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5542" y="24778091"/>
          <a:ext cx="703759" cy="453739"/>
        </a:xfrm>
        <a:prstGeom prst="rect">
          <a:avLst/>
        </a:prstGeom>
      </xdr:spPr>
    </xdr:pic>
    <xdr:clientData/>
  </xdr:oneCellAnchor>
  <xdr:twoCellAnchor editAs="oneCell">
    <xdr:from>
      <xdr:col>3</xdr:col>
      <xdr:colOff>35719</xdr:colOff>
      <xdr:row>107</xdr:row>
      <xdr:rowOff>30552</xdr:rowOff>
    </xdr:from>
    <xdr:to>
      <xdr:col>3</xdr:col>
      <xdr:colOff>742916</xdr:colOff>
      <xdr:row>107</xdr:row>
      <xdr:rowOff>486507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619" y="58485477"/>
          <a:ext cx="707197" cy="455955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115</xdr:row>
      <xdr:rowOff>78442</xdr:rowOff>
    </xdr:from>
    <xdr:to>
      <xdr:col>3</xdr:col>
      <xdr:colOff>649941</xdr:colOff>
      <xdr:row>115</xdr:row>
      <xdr:rowOff>481853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6135" y="62724367"/>
          <a:ext cx="582706" cy="403411"/>
        </a:xfrm>
        <a:prstGeom prst="rect">
          <a:avLst/>
        </a:prstGeom>
      </xdr:spPr>
    </xdr:pic>
    <xdr:clientData/>
  </xdr:twoCellAnchor>
  <xdr:oneCellAnchor>
    <xdr:from>
      <xdr:col>3</xdr:col>
      <xdr:colOff>112058</xdr:colOff>
      <xdr:row>118</xdr:row>
      <xdr:rowOff>23403</xdr:rowOff>
    </xdr:from>
    <xdr:ext cx="614030" cy="458450"/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0958" y="64240953"/>
          <a:ext cx="614030" cy="458450"/>
        </a:xfrm>
        <a:prstGeom prst="rect">
          <a:avLst/>
        </a:prstGeom>
      </xdr:spPr>
    </xdr:pic>
    <xdr:clientData/>
  </xdr:oneCellAnchor>
  <xdr:oneCellAnchor>
    <xdr:from>
      <xdr:col>3</xdr:col>
      <xdr:colOff>112058</xdr:colOff>
      <xdr:row>119</xdr:row>
      <xdr:rowOff>23403</xdr:rowOff>
    </xdr:from>
    <xdr:ext cx="614030" cy="436038"/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60676" y="96158668"/>
          <a:ext cx="614030" cy="436038"/>
        </a:xfrm>
        <a:prstGeom prst="rect">
          <a:avLst/>
        </a:prstGeom>
      </xdr:spPr>
    </xdr:pic>
    <xdr:clientData/>
  </xdr:oneCellAnchor>
  <xdr:oneCellAnchor>
    <xdr:from>
      <xdr:col>3</xdr:col>
      <xdr:colOff>27978</xdr:colOff>
      <xdr:row>120</xdr:row>
      <xdr:rowOff>29863</xdr:rowOff>
    </xdr:from>
    <xdr:ext cx="720000" cy="468000"/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76596" y="96680598"/>
          <a:ext cx="720000" cy="468000"/>
        </a:xfrm>
        <a:prstGeom prst="rect">
          <a:avLst/>
        </a:prstGeom>
      </xdr:spPr>
    </xdr:pic>
    <xdr:clientData/>
  </xdr:oneCellAnchor>
  <xdr:oneCellAnchor>
    <xdr:from>
      <xdr:col>3</xdr:col>
      <xdr:colOff>44822</xdr:colOff>
      <xdr:row>121</xdr:row>
      <xdr:rowOff>29863</xdr:rowOff>
    </xdr:from>
    <xdr:ext cx="680743" cy="468000"/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722" y="65819038"/>
          <a:ext cx="680743" cy="468000"/>
        </a:xfrm>
        <a:prstGeom prst="rect">
          <a:avLst/>
        </a:prstGeom>
      </xdr:spPr>
    </xdr:pic>
    <xdr:clientData/>
  </xdr:oneCellAnchor>
  <xdr:oneCellAnchor>
    <xdr:from>
      <xdr:col>3</xdr:col>
      <xdr:colOff>179294</xdr:colOff>
      <xdr:row>122</xdr:row>
      <xdr:rowOff>45814</xdr:rowOff>
    </xdr:from>
    <xdr:ext cx="501969" cy="413628"/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64441" y="97817138"/>
          <a:ext cx="501969" cy="413628"/>
        </a:xfrm>
        <a:prstGeom prst="rect">
          <a:avLst/>
        </a:prstGeom>
      </xdr:spPr>
    </xdr:pic>
    <xdr:clientData/>
  </xdr:oneCellAnchor>
  <xdr:oneCellAnchor>
    <xdr:from>
      <xdr:col>3</xdr:col>
      <xdr:colOff>134470</xdr:colOff>
      <xdr:row>123</xdr:row>
      <xdr:rowOff>78442</xdr:rowOff>
    </xdr:from>
    <xdr:ext cx="560296" cy="358589"/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19617" y="98365236"/>
          <a:ext cx="560296" cy="358589"/>
        </a:xfrm>
        <a:prstGeom prst="rect">
          <a:avLst/>
        </a:prstGeom>
      </xdr:spPr>
    </xdr:pic>
    <xdr:clientData/>
  </xdr:oneCellAnchor>
  <xdr:oneCellAnchor>
    <xdr:from>
      <xdr:col>3</xdr:col>
      <xdr:colOff>89646</xdr:colOff>
      <xdr:row>127</xdr:row>
      <xdr:rowOff>68225</xdr:rowOff>
    </xdr:from>
    <xdr:ext cx="600191" cy="413627"/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38264" y="98780843"/>
          <a:ext cx="600191" cy="413627"/>
        </a:xfrm>
        <a:prstGeom prst="rect">
          <a:avLst/>
        </a:prstGeom>
      </xdr:spPr>
    </xdr:pic>
    <xdr:clientData/>
  </xdr:oneCellAnchor>
  <xdr:twoCellAnchor editAs="oneCell">
    <xdr:from>
      <xdr:col>3</xdr:col>
      <xdr:colOff>15613</xdr:colOff>
      <xdr:row>108</xdr:row>
      <xdr:rowOff>51979</xdr:rowOff>
    </xdr:from>
    <xdr:to>
      <xdr:col>3</xdr:col>
      <xdr:colOff>735613</xdr:colOff>
      <xdr:row>108</xdr:row>
      <xdr:rowOff>519979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4513" y="59030779"/>
          <a:ext cx="720000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25138</xdr:colOff>
      <xdr:row>109</xdr:row>
      <xdr:rowOff>42454</xdr:rowOff>
    </xdr:from>
    <xdr:to>
      <xdr:col>3</xdr:col>
      <xdr:colOff>745138</xdr:colOff>
      <xdr:row>109</xdr:row>
      <xdr:rowOff>510454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4038" y="59545129"/>
          <a:ext cx="720000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6088</xdr:colOff>
      <xdr:row>110</xdr:row>
      <xdr:rowOff>32929</xdr:rowOff>
    </xdr:from>
    <xdr:to>
      <xdr:col>3</xdr:col>
      <xdr:colOff>726088</xdr:colOff>
      <xdr:row>110</xdr:row>
      <xdr:rowOff>500929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34988" y="60059479"/>
          <a:ext cx="720000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25138</xdr:colOff>
      <xdr:row>111</xdr:row>
      <xdr:rowOff>42454</xdr:rowOff>
    </xdr:from>
    <xdr:to>
      <xdr:col>3</xdr:col>
      <xdr:colOff>745138</xdr:colOff>
      <xdr:row>111</xdr:row>
      <xdr:rowOff>510454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4038" y="60592879"/>
          <a:ext cx="720000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25138</xdr:colOff>
      <xdr:row>112</xdr:row>
      <xdr:rowOff>23403</xdr:rowOff>
    </xdr:from>
    <xdr:to>
      <xdr:col>3</xdr:col>
      <xdr:colOff>745138</xdr:colOff>
      <xdr:row>112</xdr:row>
      <xdr:rowOff>491403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4038" y="61097703"/>
          <a:ext cx="720000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</xdr:colOff>
      <xdr:row>113</xdr:row>
      <xdr:rowOff>25567</xdr:rowOff>
    </xdr:from>
    <xdr:to>
      <xdr:col>3</xdr:col>
      <xdr:colOff>725561</xdr:colOff>
      <xdr:row>113</xdr:row>
      <xdr:rowOff>493567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311" y="61623742"/>
          <a:ext cx="703150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34663</xdr:colOff>
      <xdr:row>114</xdr:row>
      <xdr:rowOff>42451</xdr:rowOff>
    </xdr:from>
    <xdr:to>
      <xdr:col>3</xdr:col>
      <xdr:colOff>754663</xdr:colOff>
      <xdr:row>114</xdr:row>
      <xdr:rowOff>510451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3563" y="62164501"/>
          <a:ext cx="720000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116</xdr:row>
      <xdr:rowOff>78442</xdr:rowOff>
    </xdr:from>
    <xdr:to>
      <xdr:col>3</xdr:col>
      <xdr:colOff>694765</xdr:colOff>
      <xdr:row>116</xdr:row>
      <xdr:rowOff>481853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0959" y="63248242"/>
          <a:ext cx="582706" cy="403411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117</xdr:row>
      <xdr:rowOff>100853</xdr:rowOff>
    </xdr:from>
    <xdr:to>
      <xdr:col>3</xdr:col>
      <xdr:colOff>694765</xdr:colOff>
      <xdr:row>117</xdr:row>
      <xdr:rowOff>504264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0959" y="63794528"/>
          <a:ext cx="582706" cy="403411"/>
        </a:xfrm>
        <a:prstGeom prst="rect">
          <a:avLst/>
        </a:prstGeom>
      </xdr:spPr>
    </xdr:pic>
    <xdr:clientData/>
  </xdr:twoCellAnchor>
  <xdr:twoCellAnchor editAs="oneCell">
    <xdr:from>
      <xdr:col>3</xdr:col>
      <xdr:colOff>33367</xdr:colOff>
      <xdr:row>47</xdr:row>
      <xdr:rowOff>67262</xdr:rowOff>
    </xdr:from>
    <xdr:to>
      <xdr:col>3</xdr:col>
      <xdr:colOff>717177</xdr:colOff>
      <xdr:row>47</xdr:row>
      <xdr:rowOff>508139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6749" y="25840791"/>
          <a:ext cx="683810" cy="440877"/>
        </a:xfrm>
        <a:prstGeom prst="rect">
          <a:avLst/>
        </a:prstGeom>
      </xdr:spPr>
    </xdr:pic>
    <xdr:clientData/>
  </xdr:twoCellAnchor>
  <xdr:twoCellAnchor editAs="oneCell">
    <xdr:from>
      <xdr:col>3</xdr:col>
      <xdr:colOff>20981</xdr:colOff>
      <xdr:row>81</xdr:row>
      <xdr:rowOff>24475</xdr:rowOff>
    </xdr:from>
    <xdr:to>
      <xdr:col>3</xdr:col>
      <xdr:colOff>714156</xdr:colOff>
      <xdr:row>81</xdr:row>
      <xdr:rowOff>485437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5481" y="35457475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37</xdr:row>
      <xdr:rowOff>33081</xdr:rowOff>
    </xdr:from>
    <xdr:to>
      <xdr:col>3</xdr:col>
      <xdr:colOff>739828</xdr:colOff>
      <xdr:row>37</xdr:row>
      <xdr:rowOff>481175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8206" y="20651905"/>
          <a:ext cx="695004" cy="448094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71</xdr:row>
      <xdr:rowOff>46252</xdr:rowOff>
    </xdr:from>
    <xdr:to>
      <xdr:col>3</xdr:col>
      <xdr:colOff>722525</xdr:colOff>
      <xdr:row>71</xdr:row>
      <xdr:rowOff>490416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899" y="36479377"/>
          <a:ext cx="688907" cy="444164"/>
        </a:xfrm>
        <a:prstGeom prst="rect">
          <a:avLst/>
        </a:prstGeom>
      </xdr:spPr>
    </xdr:pic>
    <xdr:clientData/>
  </xdr:twoCellAnchor>
  <xdr:oneCellAnchor>
    <xdr:from>
      <xdr:col>3</xdr:col>
      <xdr:colOff>67235</xdr:colOff>
      <xdr:row>128</xdr:row>
      <xdr:rowOff>45814</xdr:rowOff>
    </xdr:from>
    <xdr:ext cx="645014" cy="413627"/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00617" y="128252314"/>
          <a:ext cx="645014" cy="413627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59</xdr:row>
      <xdr:rowOff>46708</xdr:rowOff>
    </xdr:from>
    <xdr:ext cx="703759" cy="453739"/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3130" y="32521355"/>
          <a:ext cx="703759" cy="453739"/>
        </a:xfrm>
        <a:prstGeom prst="rect">
          <a:avLst/>
        </a:prstGeom>
      </xdr:spPr>
    </xdr:pic>
    <xdr:clientData/>
  </xdr:oneCellAnchor>
  <xdr:twoCellAnchor editAs="oneCell">
    <xdr:from>
      <xdr:col>3</xdr:col>
      <xdr:colOff>38102</xdr:colOff>
      <xdr:row>161</xdr:row>
      <xdr:rowOff>32861</xdr:rowOff>
    </xdr:from>
    <xdr:to>
      <xdr:col>3</xdr:col>
      <xdr:colOff>741859</xdr:colOff>
      <xdr:row>161</xdr:row>
      <xdr:rowOff>500859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6828789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164</xdr:row>
      <xdr:rowOff>41995</xdr:rowOff>
    </xdr:from>
    <xdr:to>
      <xdr:col>3</xdr:col>
      <xdr:colOff>741859</xdr:colOff>
      <xdr:row>164</xdr:row>
      <xdr:rowOff>509994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69843436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162</xdr:row>
      <xdr:rowOff>20954</xdr:rowOff>
    </xdr:from>
    <xdr:to>
      <xdr:col>3</xdr:col>
      <xdr:colOff>741859</xdr:colOff>
      <xdr:row>162</xdr:row>
      <xdr:rowOff>488952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68791454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160</xdr:row>
      <xdr:rowOff>32860</xdr:rowOff>
    </xdr:from>
    <xdr:to>
      <xdr:col>3</xdr:col>
      <xdr:colOff>741859</xdr:colOff>
      <xdr:row>160</xdr:row>
      <xdr:rowOff>500858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2" y="84205285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163</xdr:row>
      <xdr:rowOff>20956</xdr:rowOff>
    </xdr:from>
    <xdr:to>
      <xdr:col>3</xdr:col>
      <xdr:colOff>741859</xdr:colOff>
      <xdr:row>163</xdr:row>
      <xdr:rowOff>488954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4" y="69306927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166</xdr:row>
      <xdr:rowOff>43740</xdr:rowOff>
    </xdr:from>
    <xdr:to>
      <xdr:col>3</xdr:col>
      <xdr:colOff>741860</xdr:colOff>
      <xdr:row>166</xdr:row>
      <xdr:rowOff>511739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5" y="70876122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165</xdr:row>
      <xdr:rowOff>18572</xdr:rowOff>
    </xdr:from>
    <xdr:to>
      <xdr:col>3</xdr:col>
      <xdr:colOff>741858</xdr:colOff>
      <xdr:row>165</xdr:row>
      <xdr:rowOff>486570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3" y="70335484"/>
          <a:ext cx="703757" cy="467998"/>
        </a:xfrm>
        <a:prstGeom prst="rect">
          <a:avLst/>
        </a:prstGeom>
      </xdr:spPr>
    </xdr:pic>
    <xdr:clientData/>
  </xdr:twoCellAnchor>
  <xdr:oneCellAnchor>
    <xdr:from>
      <xdr:col>3</xdr:col>
      <xdr:colOff>38101</xdr:colOff>
      <xdr:row>158</xdr:row>
      <xdr:rowOff>20954</xdr:rowOff>
    </xdr:from>
    <xdr:ext cx="703757" cy="467998"/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1483" y="67245042"/>
          <a:ext cx="703757" cy="467998"/>
        </a:xfrm>
        <a:prstGeom prst="rect">
          <a:avLst/>
        </a:prstGeom>
      </xdr:spPr>
    </xdr:pic>
    <xdr:clientData/>
  </xdr:oneCellAnchor>
  <xdr:oneCellAnchor>
    <xdr:from>
      <xdr:col>3</xdr:col>
      <xdr:colOff>62381</xdr:colOff>
      <xdr:row>188</xdr:row>
      <xdr:rowOff>20954</xdr:rowOff>
    </xdr:from>
    <xdr:ext cx="655198" cy="467999"/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1281" y="96242504"/>
          <a:ext cx="655198" cy="467999"/>
        </a:xfrm>
        <a:prstGeom prst="rect">
          <a:avLst/>
        </a:prstGeom>
      </xdr:spPr>
    </xdr:pic>
    <xdr:clientData/>
  </xdr:oneCellAnchor>
  <xdr:oneCellAnchor>
    <xdr:from>
      <xdr:col>3</xdr:col>
      <xdr:colOff>62381</xdr:colOff>
      <xdr:row>189</xdr:row>
      <xdr:rowOff>20954</xdr:rowOff>
    </xdr:from>
    <xdr:ext cx="655198" cy="467999"/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5763" y="68825072"/>
          <a:ext cx="655198" cy="467999"/>
        </a:xfrm>
        <a:prstGeom prst="rect">
          <a:avLst/>
        </a:prstGeom>
      </xdr:spPr>
    </xdr:pic>
    <xdr:clientData/>
  </xdr:oneCellAnchor>
  <xdr:oneCellAnchor>
    <xdr:from>
      <xdr:col>3</xdr:col>
      <xdr:colOff>62381</xdr:colOff>
      <xdr:row>190</xdr:row>
      <xdr:rowOff>20954</xdr:rowOff>
    </xdr:from>
    <xdr:ext cx="655198" cy="467999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5763" y="69340542"/>
          <a:ext cx="655198" cy="467999"/>
        </a:xfrm>
        <a:prstGeom prst="rect">
          <a:avLst/>
        </a:prstGeom>
      </xdr:spPr>
    </xdr:pic>
    <xdr:clientData/>
  </xdr:oneCellAnchor>
  <xdr:oneCellAnchor>
    <xdr:from>
      <xdr:col>3</xdr:col>
      <xdr:colOff>62381</xdr:colOff>
      <xdr:row>191</xdr:row>
      <xdr:rowOff>20954</xdr:rowOff>
    </xdr:from>
    <xdr:ext cx="655198" cy="467999"/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5763" y="69856013"/>
          <a:ext cx="655198" cy="467999"/>
        </a:xfrm>
        <a:prstGeom prst="rect">
          <a:avLst/>
        </a:prstGeom>
      </xdr:spPr>
    </xdr:pic>
    <xdr:clientData/>
  </xdr:oneCellAnchor>
  <xdr:oneCellAnchor>
    <xdr:from>
      <xdr:col>3</xdr:col>
      <xdr:colOff>62381</xdr:colOff>
      <xdr:row>192</xdr:row>
      <xdr:rowOff>20954</xdr:rowOff>
    </xdr:from>
    <xdr:ext cx="655198" cy="467999"/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5763" y="70371483"/>
          <a:ext cx="655198" cy="467999"/>
        </a:xfrm>
        <a:prstGeom prst="rect">
          <a:avLst/>
        </a:prstGeom>
      </xdr:spPr>
    </xdr:pic>
    <xdr:clientData/>
  </xdr:oneCellAnchor>
  <xdr:oneCellAnchor>
    <xdr:from>
      <xdr:col>3</xdr:col>
      <xdr:colOff>62381</xdr:colOff>
      <xdr:row>193</xdr:row>
      <xdr:rowOff>20954</xdr:rowOff>
    </xdr:from>
    <xdr:ext cx="655198" cy="467999"/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5763" y="70886954"/>
          <a:ext cx="655198" cy="467999"/>
        </a:xfrm>
        <a:prstGeom prst="rect">
          <a:avLst/>
        </a:prstGeom>
      </xdr:spPr>
    </xdr:pic>
    <xdr:clientData/>
  </xdr:oneCellAnchor>
  <xdr:twoCellAnchor editAs="oneCell">
    <xdr:from>
      <xdr:col>3</xdr:col>
      <xdr:colOff>11206</xdr:colOff>
      <xdr:row>124</xdr:row>
      <xdr:rowOff>33618</xdr:rowOff>
    </xdr:from>
    <xdr:to>
      <xdr:col>3</xdr:col>
      <xdr:colOff>730596</xdr:colOff>
      <xdr:row>124</xdr:row>
      <xdr:rowOff>503051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644588" y="109537500"/>
          <a:ext cx="719390" cy="469433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126</xdr:row>
      <xdr:rowOff>33618</xdr:rowOff>
    </xdr:from>
    <xdr:to>
      <xdr:col>3</xdr:col>
      <xdr:colOff>753008</xdr:colOff>
      <xdr:row>126</xdr:row>
      <xdr:rowOff>503051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662518" y="68442168"/>
          <a:ext cx="719390" cy="469433"/>
        </a:xfrm>
        <a:prstGeom prst="rect">
          <a:avLst/>
        </a:prstGeom>
      </xdr:spPr>
    </xdr:pic>
    <xdr:clientData/>
  </xdr:twoCellAnchor>
  <xdr:twoCellAnchor editAs="oneCell">
    <xdr:from>
      <xdr:col>3</xdr:col>
      <xdr:colOff>22412</xdr:colOff>
      <xdr:row>17</xdr:row>
      <xdr:rowOff>42322</xdr:rowOff>
    </xdr:from>
    <xdr:to>
      <xdr:col>3</xdr:col>
      <xdr:colOff>723513</xdr:colOff>
      <xdr:row>17</xdr:row>
      <xdr:rowOff>494347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5794" y="7774381"/>
          <a:ext cx="701101" cy="45202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18</xdr:row>
      <xdr:rowOff>31116</xdr:rowOff>
    </xdr:from>
    <xdr:to>
      <xdr:col>3</xdr:col>
      <xdr:colOff>734719</xdr:colOff>
      <xdr:row>18</xdr:row>
      <xdr:rowOff>483141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0" y="8278645"/>
          <a:ext cx="701101" cy="452025"/>
        </a:xfrm>
        <a:prstGeom prst="rect">
          <a:avLst/>
        </a:prstGeom>
      </xdr:spPr>
    </xdr:pic>
    <xdr:clientData/>
  </xdr:twoCellAnchor>
  <xdr:twoCellAnchor editAs="oneCell">
    <xdr:from>
      <xdr:col>3</xdr:col>
      <xdr:colOff>59628</xdr:colOff>
      <xdr:row>65</xdr:row>
      <xdr:rowOff>28372</xdr:rowOff>
    </xdr:from>
    <xdr:to>
      <xdr:col>3</xdr:col>
      <xdr:colOff>683627</xdr:colOff>
      <xdr:row>65</xdr:row>
      <xdr:rowOff>496372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3010" y="34049431"/>
          <a:ext cx="62399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59628</xdr:colOff>
      <xdr:row>67</xdr:row>
      <xdr:rowOff>28372</xdr:rowOff>
    </xdr:from>
    <xdr:to>
      <xdr:col>3</xdr:col>
      <xdr:colOff>683627</xdr:colOff>
      <xdr:row>67</xdr:row>
      <xdr:rowOff>496372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3010" y="35080372"/>
          <a:ext cx="62399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59628</xdr:colOff>
      <xdr:row>68</xdr:row>
      <xdr:rowOff>28371</xdr:rowOff>
    </xdr:from>
    <xdr:to>
      <xdr:col>3</xdr:col>
      <xdr:colOff>683626</xdr:colOff>
      <xdr:row>68</xdr:row>
      <xdr:rowOff>496370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3010" y="35595842"/>
          <a:ext cx="623998" cy="467999"/>
        </a:xfrm>
        <a:prstGeom prst="rect">
          <a:avLst/>
        </a:prstGeom>
      </xdr:spPr>
    </xdr:pic>
    <xdr:clientData/>
  </xdr:twoCellAnchor>
  <xdr:oneCellAnchor>
    <xdr:from>
      <xdr:col>3</xdr:col>
      <xdr:colOff>59628</xdr:colOff>
      <xdr:row>64</xdr:row>
      <xdr:rowOff>28372</xdr:rowOff>
    </xdr:from>
    <xdr:ext cx="623998" cy="467999"/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3010" y="33533960"/>
          <a:ext cx="623998" cy="467999"/>
        </a:xfrm>
        <a:prstGeom prst="rect">
          <a:avLst/>
        </a:prstGeom>
      </xdr:spPr>
    </xdr:pic>
    <xdr:clientData/>
  </xdr:oneCellAnchor>
  <xdr:twoCellAnchor editAs="oneCell">
    <xdr:from>
      <xdr:col>3</xdr:col>
      <xdr:colOff>67135</xdr:colOff>
      <xdr:row>66</xdr:row>
      <xdr:rowOff>34186</xdr:rowOff>
    </xdr:from>
    <xdr:to>
      <xdr:col>3</xdr:col>
      <xdr:colOff>683406</xdr:colOff>
      <xdr:row>66</xdr:row>
      <xdr:rowOff>496390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00517" y="34570715"/>
          <a:ext cx="616271" cy="462204"/>
        </a:xfrm>
        <a:prstGeom prst="rect">
          <a:avLst/>
        </a:prstGeom>
      </xdr:spPr>
    </xdr:pic>
    <xdr:clientData/>
  </xdr:twoCellAnchor>
  <xdr:oneCellAnchor>
    <xdr:from>
      <xdr:col>3</xdr:col>
      <xdr:colOff>33618</xdr:colOff>
      <xdr:row>72</xdr:row>
      <xdr:rowOff>46252</xdr:rowOff>
    </xdr:from>
    <xdr:ext cx="688907" cy="444164"/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899" y="37003252"/>
          <a:ext cx="688907" cy="444164"/>
        </a:xfrm>
        <a:prstGeom prst="rect">
          <a:avLst/>
        </a:prstGeom>
      </xdr:spPr>
    </xdr:pic>
    <xdr:clientData/>
  </xdr:oneCellAnchor>
  <xdr:oneCellAnchor>
    <xdr:from>
      <xdr:col>3</xdr:col>
      <xdr:colOff>11206</xdr:colOff>
      <xdr:row>125</xdr:row>
      <xdr:rowOff>33618</xdr:rowOff>
    </xdr:from>
    <xdr:ext cx="719390" cy="469433"/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635873" y="116810118"/>
          <a:ext cx="719390" cy="469433"/>
        </a:xfrm>
        <a:prstGeom prst="rect">
          <a:avLst/>
        </a:prstGeom>
      </xdr:spPr>
    </xdr:pic>
    <xdr:clientData/>
  </xdr:oneCellAnchor>
  <xdr:twoCellAnchor editAs="oneCell">
    <xdr:from>
      <xdr:col>3</xdr:col>
      <xdr:colOff>11205</xdr:colOff>
      <xdr:row>168</xdr:row>
      <xdr:rowOff>22413</xdr:rowOff>
    </xdr:from>
    <xdr:to>
      <xdr:col>3</xdr:col>
      <xdr:colOff>735792</xdr:colOff>
      <xdr:row>168</xdr:row>
      <xdr:rowOff>504264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644587" y="71403884"/>
          <a:ext cx="724587" cy="48185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22412</xdr:colOff>
      <xdr:row>170</xdr:row>
      <xdr:rowOff>11206</xdr:rowOff>
    </xdr:from>
    <xdr:to>
      <xdr:col>3</xdr:col>
      <xdr:colOff>747899</xdr:colOff>
      <xdr:row>170</xdr:row>
      <xdr:rowOff>492832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55794" y="71908147"/>
          <a:ext cx="725487" cy="481626"/>
        </a:xfrm>
        <a:prstGeom prst="rect">
          <a:avLst/>
        </a:prstGeom>
      </xdr:spPr>
    </xdr:pic>
    <xdr:clientData/>
  </xdr:twoCellAnchor>
  <xdr:twoCellAnchor editAs="oneCell">
    <xdr:from>
      <xdr:col>3</xdr:col>
      <xdr:colOff>20731</xdr:colOff>
      <xdr:row>171</xdr:row>
      <xdr:rowOff>22411</xdr:rowOff>
    </xdr:from>
    <xdr:to>
      <xdr:col>3</xdr:col>
      <xdr:colOff>746218</xdr:colOff>
      <xdr:row>171</xdr:row>
      <xdr:rowOff>504037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49631" y="88909711"/>
          <a:ext cx="725487" cy="481626"/>
        </a:xfrm>
        <a:prstGeom prst="rect">
          <a:avLst/>
        </a:prstGeom>
      </xdr:spPr>
    </xdr:pic>
    <xdr:clientData/>
  </xdr:twoCellAnchor>
  <xdr:twoCellAnchor editAs="oneCell">
    <xdr:from>
      <xdr:col>3</xdr:col>
      <xdr:colOff>22412</xdr:colOff>
      <xdr:row>172</xdr:row>
      <xdr:rowOff>33618</xdr:rowOff>
    </xdr:from>
    <xdr:to>
      <xdr:col>3</xdr:col>
      <xdr:colOff>747899</xdr:colOff>
      <xdr:row>172</xdr:row>
      <xdr:rowOff>515244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55794" y="72961500"/>
          <a:ext cx="725487" cy="481626"/>
        </a:xfrm>
        <a:prstGeom prst="rect">
          <a:avLst/>
        </a:prstGeom>
      </xdr:spPr>
    </xdr:pic>
    <xdr:clientData/>
  </xdr:twoCellAnchor>
  <xdr:twoCellAnchor editAs="oneCell">
    <xdr:from>
      <xdr:col>3</xdr:col>
      <xdr:colOff>22412</xdr:colOff>
      <xdr:row>173</xdr:row>
      <xdr:rowOff>11206</xdr:rowOff>
    </xdr:from>
    <xdr:to>
      <xdr:col>3</xdr:col>
      <xdr:colOff>747899</xdr:colOff>
      <xdr:row>173</xdr:row>
      <xdr:rowOff>492832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55794" y="73454559"/>
          <a:ext cx="725487" cy="481626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174</xdr:row>
      <xdr:rowOff>22411</xdr:rowOff>
    </xdr:from>
    <xdr:to>
      <xdr:col>3</xdr:col>
      <xdr:colOff>736693</xdr:colOff>
      <xdr:row>174</xdr:row>
      <xdr:rowOff>504037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44588" y="73981235"/>
          <a:ext cx="725487" cy="481626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175</xdr:row>
      <xdr:rowOff>33618</xdr:rowOff>
    </xdr:from>
    <xdr:to>
      <xdr:col>3</xdr:col>
      <xdr:colOff>736693</xdr:colOff>
      <xdr:row>175</xdr:row>
      <xdr:rowOff>515244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44588" y="74507912"/>
          <a:ext cx="725487" cy="481626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176</xdr:row>
      <xdr:rowOff>22412</xdr:rowOff>
    </xdr:from>
    <xdr:to>
      <xdr:col>3</xdr:col>
      <xdr:colOff>736693</xdr:colOff>
      <xdr:row>176</xdr:row>
      <xdr:rowOff>504038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44588" y="75012177"/>
          <a:ext cx="725487" cy="48162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178</xdr:row>
      <xdr:rowOff>22412</xdr:rowOff>
    </xdr:from>
    <xdr:to>
      <xdr:col>3</xdr:col>
      <xdr:colOff>750795</xdr:colOff>
      <xdr:row>178</xdr:row>
      <xdr:rowOff>491883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678206" y="75561265"/>
          <a:ext cx="705971" cy="469471"/>
        </a:xfrm>
        <a:prstGeom prst="rect">
          <a:avLst/>
        </a:prstGeom>
      </xdr:spPr>
    </xdr:pic>
    <xdr:clientData/>
  </xdr:twoCellAnchor>
  <xdr:twoCellAnchor editAs="oneCell">
    <xdr:from>
      <xdr:col>3</xdr:col>
      <xdr:colOff>17878</xdr:colOff>
      <xdr:row>180</xdr:row>
      <xdr:rowOff>11206</xdr:rowOff>
    </xdr:from>
    <xdr:to>
      <xdr:col>3</xdr:col>
      <xdr:colOff>737680</xdr:colOff>
      <xdr:row>180</xdr:row>
      <xdr:rowOff>493058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651260" y="76065530"/>
          <a:ext cx="719802" cy="481852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22</xdr:row>
      <xdr:rowOff>44824</xdr:rowOff>
    </xdr:from>
    <xdr:to>
      <xdr:col>3</xdr:col>
      <xdr:colOff>735016</xdr:colOff>
      <xdr:row>22</xdr:row>
      <xdr:rowOff>511491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644588" y="10354236"/>
          <a:ext cx="723810" cy="466667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16</xdr:row>
      <xdr:rowOff>26753</xdr:rowOff>
    </xdr:from>
    <xdr:to>
      <xdr:col>3</xdr:col>
      <xdr:colOff>745919</xdr:colOff>
      <xdr:row>16</xdr:row>
      <xdr:rowOff>500449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4588" y="7243341"/>
          <a:ext cx="734713" cy="473696"/>
        </a:xfrm>
        <a:prstGeom prst="rect">
          <a:avLst/>
        </a:prstGeom>
      </xdr:spPr>
    </xdr:pic>
    <xdr:clientData/>
  </xdr:twoCellAnchor>
  <xdr:twoCellAnchor editAs="oneCell">
    <xdr:from>
      <xdr:col>3</xdr:col>
      <xdr:colOff>35437</xdr:colOff>
      <xdr:row>60</xdr:row>
      <xdr:rowOff>32292</xdr:rowOff>
    </xdr:from>
    <xdr:to>
      <xdr:col>3</xdr:col>
      <xdr:colOff>739195</xdr:colOff>
      <xdr:row>60</xdr:row>
      <xdr:rowOff>486031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8819" y="33022410"/>
          <a:ext cx="703758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19748</xdr:colOff>
      <xdr:row>49</xdr:row>
      <xdr:rowOff>24296</xdr:rowOff>
    </xdr:from>
    <xdr:to>
      <xdr:col>3</xdr:col>
      <xdr:colOff>723506</xdr:colOff>
      <xdr:row>49</xdr:row>
      <xdr:rowOff>478034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8648" y="26760971"/>
          <a:ext cx="703758" cy="453738"/>
        </a:xfrm>
        <a:prstGeom prst="rect">
          <a:avLst/>
        </a:prstGeom>
      </xdr:spPr>
    </xdr:pic>
    <xdr:clientData/>
  </xdr:twoCellAnchor>
  <xdr:twoCellAnchor editAs="oneCell">
    <xdr:from>
      <xdr:col>3</xdr:col>
      <xdr:colOff>8542</xdr:colOff>
      <xdr:row>50</xdr:row>
      <xdr:rowOff>13091</xdr:rowOff>
    </xdr:from>
    <xdr:to>
      <xdr:col>3</xdr:col>
      <xdr:colOff>712300</xdr:colOff>
      <xdr:row>50</xdr:row>
      <xdr:rowOff>466830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1924" y="27333032"/>
          <a:ext cx="703758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8541</xdr:colOff>
      <xdr:row>52</xdr:row>
      <xdr:rowOff>35502</xdr:rowOff>
    </xdr:from>
    <xdr:to>
      <xdr:col>3</xdr:col>
      <xdr:colOff>712299</xdr:colOff>
      <xdr:row>52</xdr:row>
      <xdr:rowOff>489241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1923" y="28386384"/>
          <a:ext cx="703758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19748</xdr:colOff>
      <xdr:row>53</xdr:row>
      <xdr:rowOff>35502</xdr:rowOff>
    </xdr:from>
    <xdr:to>
      <xdr:col>3</xdr:col>
      <xdr:colOff>723506</xdr:colOff>
      <xdr:row>53</xdr:row>
      <xdr:rowOff>489241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3130" y="28901855"/>
          <a:ext cx="703758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30953</xdr:colOff>
      <xdr:row>54</xdr:row>
      <xdr:rowOff>35502</xdr:rowOff>
    </xdr:from>
    <xdr:to>
      <xdr:col>3</xdr:col>
      <xdr:colOff>734712</xdr:colOff>
      <xdr:row>54</xdr:row>
      <xdr:rowOff>489241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335" y="29417326"/>
          <a:ext cx="703759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19748</xdr:colOff>
      <xdr:row>55</xdr:row>
      <xdr:rowOff>35503</xdr:rowOff>
    </xdr:from>
    <xdr:to>
      <xdr:col>3</xdr:col>
      <xdr:colOff>723506</xdr:colOff>
      <xdr:row>55</xdr:row>
      <xdr:rowOff>489242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8648" y="30667903"/>
          <a:ext cx="703758" cy="453739"/>
        </a:xfrm>
        <a:prstGeom prst="rect">
          <a:avLst/>
        </a:prstGeom>
      </xdr:spPr>
    </xdr:pic>
    <xdr:clientData/>
  </xdr:twoCellAnchor>
  <xdr:twoCellAnchor editAs="oneCell">
    <xdr:from>
      <xdr:col>3</xdr:col>
      <xdr:colOff>22412</xdr:colOff>
      <xdr:row>51</xdr:row>
      <xdr:rowOff>49811</xdr:rowOff>
    </xdr:from>
    <xdr:to>
      <xdr:col>3</xdr:col>
      <xdr:colOff>717174</xdr:colOff>
      <xdr:row>51</xdr:row>
      <xdr:rowOff>497750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5794" y="27885223"/>
          <a:ext cx="694762" cy="447939"/>
        </a:xfrm>
        <a:prstGeom prst="rect">
          <a:avLst/>
        </a:prstGeom>
      </xdr:spPr>
    </xdr:pic>
    <xdr:clientData/>
  </xdr:twoCellAnchor>
  <xdr:oneCellAnchor>
    <xdr:from>
      <xdr:col>3</xdr:col>
      <xdr:colOff>8542</xdr:colOff>
      <xdr:row>56</xdr:row>
      <xdr:rowOff>24297</xdr:rowOff>
    </xdr:from>
    <xdr:ext cx="703758" cy="453739"/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37442" y="31180572"/>
          <a:ext cx="703758" cy="453739"/>
        </a:xfrm>
        <a:prstGeom prst="rect">
          <a:avLst/>
        </a:prstGeom>
      </xdr:spPr>
    </xdr:pic>
    <xdr:clientData/>
  </xdr:oneCellAnchor>
  <xdr:twoCellAnchor editAs="oneCell">
    <xdr:from>
      <xdr:col>3</xdr:col>
      <xdr:colOff>27403</xdr:colOff>
      <xdr:row>181</xdr:row>
      <xdr:rowOff>20731</xdr:rowOff>
    </xdr:from>
    <xdr:to>
      <xdr:col>3</xdr:col>
      <xdr:colOff>747205</xdr:colOff>
      <xdr:row>181</xdr:row>
      <xdr:rowOff>502583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656303" y="76420756"/>
          <a:ext cx="719802" cy="481852"/>
        </a:xfrm>
        <a:prstGeom prst="rect">
          <a:avLst/>
        </a:prstGeom>
      </xdr:spPr>
    </xdr:pic>
    <xdr:clientData/>
  </xdr:twoCellAnchor>
  <xdr:twoCellAnchor editAs="oneCell">
    <xdr:from>
      <xdr:col>3</xdr:col>
      <xdr:colOff>17878</xdr:colOff>
      <xdr:row>182</xdr:row>
      <xdr:rowOff>22411</xdr:rowOff>
    </xdr:from>
    <xdr:to>
      <xdr:col>3</xdr:col>
      <xdr:colOff>737680</xdr:colOff>
      <xdr:row>182</xdr:row>
      <xdr:rowOff>504263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651260" y="77107676"/>
          <a:ext cx="719802" cy="481852"/>
        </a:xfrm>
        <a:prstGeom prst="rect">
          <a:avLst/>
        </a:prstGeom>
      </xdr:spPr>
    </xdr:pic>
    <xdr:clientData/>
  </xdr:twoCellAnchor>
  <xdr:twoCellAnchor editAs="oneCell">
    <xdr:from>
      <xdr:col>3</xdr:col>
      <xdr:colOff>17878</xdr:colOff>
      <xdr:row>183</xdr:row>
      <xdr:rowOff>22412</xdr:rowOff>
    </xdr:from>
    <xdr:to>
      <xdr:col>3</xdr:col>
      <xdr:colOff>737680</xdr:colOff>
      <xdr:row>183</xdr:row>
      <xdr:rowOff>504264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651260" y="77623147"/>
          <a:ext cx="719802" cy="481852"/>
        </a:xfrm>
        <a:prstGeom prst="rect">
          <a:avLst/>
        </a:prstGeom>
      </xdr:spPr>
    </xdr:pic>
    <xdr:clientData/>
  </xdr:twoCellAnchor>
  <xdr:twoCellAnchor editAs="oneCell">
    <xdr:from>
      <xdr:col>3</xdr:col>
      <xdr:colOff>17878</xdr:colOff>
      <xdr:row>184</xdr:row>
      <xdr:rowOff>22411</xdr:rowOff>
    </xdr:from>
    <xdr:to>
      <xdr:col>3</xdr:col>
      <xdr:colOff>737680</xdr:colOff>
      <xdr:row>184</xdr:row>
      <xdr:rowOff>504263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651260" y="78138617"/>
          <a:ext cx="719802" cy="481852"/>
        </a:xfrm>
        <a:prstGeom prst="rect">
          <a:avLst/>
        </a:prstGeom>
      </xdr:spPr>
    </xdr:pic>
    <xdr:clientData/>
  </xdr:twoCellAnchor>
  <xdr:twoCellAnchor editAs="oneCell">
    <xdr:from>
      <xdr:col>3</xdr:col>
      <xdr:colOff>17878</xdr:colOff>
      <xdr:row>185</xdr:row>
      <xdr:rowOff>11205</xdr:rowOff>
    </xdr:from>
    <xdr:to>
      <xdr:col>3</xdr:col>
      <xdr:colOff>737680</xdr:colOff>
      <xdr:row>185</xdr:row>
      <xdr:rowOff>493057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651260" y="78642881"/>
          <a:ext cx="719802" cy="481852"/>
        </a:xfrm>
        <a:prstGeom prst="rect">
          <a:avLst/>
        </a:prstGeom>
      </xdr:spPr>
    </xdr:pic>
    <xdr:clientData/>
  </xdr:twoCellAnchor>
  <xdr:twoCellAnchor editAs="oneCell">
    <xdr:from>
      <xdr:col>3</xdr:col>
      <xdr:colOff>17878</xdr:colOff>
      <xdr:row>186</xdr:row>
      <xdr:rowOff>22411</xdr:rowOff>
    </xdr:from>
    <xdr:to>
      <xdr:col>3</xdr:col>
      <xdr:colOff>737680</xdr:colOff>
      <xdr:row>186</xdr:row>
      <xdr:rowOff>504263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651260" y="79169558"/>
          <a:ext cx="719802" cy="481852"/>
        </a:xfrm>
        <a:prstGeom prst="rect">
          <a:avLst/>
        </a:prstGeom>
      </xdr:spPr>
    </xdr:pic>
    <xdr:clientData/>
  </xdr:twoCellAnchor>
  <xdr:twoCellAnchor editAs="oneCell">
    <xdr:from>
      <xdr:col>3</xdr:col>
      <xdr:colOff>59628</xdr:colOff>
      <xdr:row>69</xdr:row>
      <xdr:rowOff>61213</xdr:rowOff>
    </xdr:from>
    <xdr:to>
      <xdr:col>3</xdr:col>
      <xdr:colOff>683626</xdr:colOff>
      <xdr:row>69</xdr:row>
      <xdr:rowOff>463527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3010" y="37690566"/>
          <a:ext cx="623998" cy="402314"/>
        </a:xfrm>
        <a:prstGeom prst="rect">
          <a:avLst/>
        </a:prstGeom>
      </xdr:spPr>
    </xdr:pic>
    <xdr:clientData/>
  </xdr:twoCellAnchor>
  <xdr:oneCellAnchor>
    <xdr:from>
      <xdr:col>3</xdr:col>
      <xdr:colOff>38101</xdr:colOff>
      <xdr:row>143</xdr:row>
      <xdr:rowOff>39991</xdr:rowOff>
    </xdr:from>
    <xdr:ext cx="703759" cy="453739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104538766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146</xdr:row>
      <xdr:rowOff>49126</xdr:rowOff>
    </xdr:from>
    <xdr:ext cx="703759" cy="453739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106119526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149</xdr:row>
      <xdr:rowOff>25704</xdr:rowOff>
    </xdr:from>
    <xdr:ext cx="703759" cy="453739"/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107667729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144</xdr:row>
      <xdr:rowOff>28085</xdr:rowOff>
    </xdr:from>
    <xdr:ext cx="703759" cy="453739"/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105050735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142</xdr:row>
      <xdr:rowOff>39991</xdr:rowOff>
    </xdr:from>
    <xdr:ext cx="703759" cy="453739"/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76849591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145</xdr:row>
      <xdr:rowOff>28086</xdr:rowOff>
    </xdr:from>
    <xdr:ext cx="703759" cy="453739"/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105574611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38102</xdr:colOff>
      <xdr:row>148</xdr:row>
      <xdr:rowOff>50870</xdr:rowOff>
    </xdr:from>
    <xdr:ext cx="703759" cy="453739"/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2" y="80003720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147</xdr:row>
      <xdr:rowOff>25703</xdr:rowOff>
    </xdr:from>
    <xdr:ext cx="703759" cy="453739"/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0" y="106619978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141</xdr:row>
      <xdr:rowOff>28085</xdr:rowOff>
    </xdr:from>
    <xdr:ext cx="703759" cy="453739"/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0" y="103479110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134</xdr:row>
      <xdr:rowOff>39991</xdr:rowOff>
    </xdr:from>
    <xdr:ext cx="703759" cy="453739"/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99823891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137</xdr:row>
      <xdr:rowOff>50683</xdr:rowOff>
    </xdr:from>
    <xdr:ext cx="703759" cy="453739"/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101406208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140</xdr:row>
      <xdr:rowOff>25704</xdr:rowOff>
    </xdr:from>
    <xdr:ext cx="703759" cy="453739"/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102952854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135</xdr:row>
      <xdr:rowOff>28085</xdr:rowOff>
    </xdr:from>
    <xdr:ext cx="703759" cy="453739"/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73170560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133</xdr:row>
      <xdr:rowOff>39991</xdr:rowOff>
    </xdr:from>
    <xdr:ext cx="703759" cy="453739"/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99300016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136</xdr:row>
      <xdr:rowOff>28086</xdr:rowOff>
    </xdr:from>
    <xdr:ext cx="703759" cy="453739"/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100859736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38102</xdr:colOff>
      <xdr:row>139</xdr:row>
      <xdr:rowOff>52427</xdr:rowOff>
    </xdr:from>
    <xdr:ext cx="703759" cy="453739"/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2" y="7529040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138</xdr:row>
      <xdr:rowOff>25703</xdr:rowOff>
    </xdr:from>
    <xdr:ext cx="703759" cy="453739"/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0" y="101905103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132</xdr:row>
      <xdr:rowOff>28085</xdr:rowOff>
    </xdr:from>
    <xdr:ext cx="703759" cy="453739"/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0" y="71598935"/>
          <a:ext cx="703759" cy="453739"/>
        </a:xfrm>
        <a:prstGeom prst="rect">
          <a:avLst/>
        </a:prstGeom>
      </xdr:spPr>
    </xdr:pic>
    <xdr:clientData/>
  </xdr:oneCellAnchor>
  <xdr:twoCellAnchor editAs="oneCell">
    <xdr:from>
      <xdr:col>3</xdr:col>
      <xdr:colOff>63000</xdr:colOff>
      <xdr:row>196</xdr:row>
      <xdr:rowOff>52200</xdr:rowOff>
    </xdr:from>
    <xdr:to>
      <xdr:col>3</xdr:col>
      <xdr:colOff>717480</xdr:colOff>
      <xdr:row>196</xdr:row>
      <xdr:rowOff>476250</xdr:rowOff>
    </xdr:to>
    <xdr:pic>
      <xdr:nvPicPr>
        <xdr:cNvPr id="255" name="Рисунок 26"/>
        <xdr:cNvPicPr/>
      </xdr:nvPicPr>
      <xdr:blipFill>
        <a:blip xmlns:r="http://schemas.openxmlformats.org/officeDocument/2006/relationships" r:embed="rId71"/>
        <a:stretch/>
      </xdr:blipFill>
      <xdr:spPr>
        <a:xfrm>
          <a:off x="2694281" y="98874075"/>
          <a:ext cx="654480" cy="424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63000</xdr:colOff>
      <xdr:row>193</xdr:row>
      <xdr:rowOff>51120</xdr:rowOff>
    </xdr:from>
    <xdr:to>
      <xdr:col>3</xdr:col>
      <xdr:colOff>717480</xdr:colOff>
      <xdr:row>193</xdr:row>
      <xdr:rowOff>518310</xdr:rowOff>
    </xdr:to>
    <xdr:pic>
      <xdr:nvPicPr>
        <xdr:cNvPr id="256" name="Рисунок 83"/>
        <xdr:cNvPicPr/>
      </xdr:nvPicPr>
      <xdr:blipFill>
        <a:blip xmlns:r="http://schemas.openxmlformats.org/officeDocument/2006/relationships" r:embed="rId71"/>
        <a:stretch/>
      </xdr:blipFill>
      <xdr:spPr>
        <a:xfrm>
          <a:off x="2691900" y="20415570"/>
          <a:ext cx="654480" cy="467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63000</xdr:colOff>
      <xdr:row>194</xdr:row>
      <xdr:rowOff>51120</xdr:rowOff>
    </xdr:from>
    <xdr:to>
      <xdr:col>3</xdr:col>
      <xdr:colOff>717480</xdr:colOff>
      <xdr:row>194</xdr:row>
      <xdr:rowOff>519390</xdr:rowOff>
    </xdr:to>
    <xdr:pic>
      <xdr:nvPicPr>
        <xdr:cNvPr id="257" name="Рисунок 84"/>
        <xdr:cNvPicPr/>
      </xdr:nvPicPr>
      <xdr:blipFill>
        <a:blip xmlns:r="http://schemas.openxmlformats.org/officeDocument/2006/relationships" r:embed="rId71"/>
        <a:stretch/>
      </xdr:blipFill>
      <xdr:spPr>
        <a:xfrm>
          <a:off x="2691900" y="20929920"/>
          <a:ext cx="654480" cy="4682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63000</xdr:colOff>
      <xdr:row>195</xdr:row>
      <xdr:rowOff>52200</xdr:rowOff>
    </xdr:from>
    <xdr:to>
      <xdr:col>3</xdr:col>
      <xdr:colOff>717480</xdr:colOff>
      <xdr:row>195</xdr:row>
      <xdr:rowOff>519390</xdr:rowOff>
    </xdr:to>
    <xdr:pic>
      <xdr:nvPicPr>
        <xdr:cNvPr id="265" name="Рисунок 85"/>
        <xdr:cNvPicPr/>
      </xdr:nvPicPr>
      <xdr:blipFill>
        <a:blip xmlns:r="http://schemas.openxmlformats.org/officeDocument/2006/relationships" r:embed="rId71"/>
        <a:stretch/>
      </xdr:blipFill>
      <xdr:spPr>
        <a:xfrm>
          <a:off x="2691900" y="21445350"/>
          <a:ext cx="654480" cy="46719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38101</xdr:colOff>
      <xdr:row>151</xdr:row>
      <xdr:rowOff>25704</xdr:rowOff>
    </xdr:from>
    <xdr:ext cx="703758" cy="453739"/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1" y="82074054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150</xdr:row>
      <xdr:rowOff>25704</xdr:rowOff>
    </xdr:from>
    <xdr:ext cx="703758" cy="453739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9382" y="77868767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157</xdr:row>
      <xdr:rowOff>20954</xdr:rowOff>
    </xdr:from>
    <xdr:ext cx="703757" cy="467998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9382" y="81162048"/>
          <a:ext cx="703757" cy="467998"/>
        </a:xfrm>
        <a:prstGeom prst="rect">
          <a:avLst/>
        </a:prstGeom>
      </xdr:spPr>
    </xdr:pic>
    <xdr:clientData/>
  </xdr:oneCellAnchor>
  <xdr:oneCellAnchor>
    <xdr:from>
      <xdr:col>3</xdr:col>
      <xdr:colOff>38102</xdr:colOff>
      <xdr:row>159</xdr:row>
      <xdr:rowOff>32860</xdr:rowOff>
    </xdr:from>
    <xdr:ext cx="703757" cy="467998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9383" y="81912141"/>
          <a:ext cx="703757" cy="467998"/>
        </a:xfrm>
        <a:prstGeom prst="rect">
          <a:avLst/>
        </a:prstGeom>
      </xdr:spPr>
    </xdr:pic>
    <xdr:clientData/>
  </xdr:oneCellAnchor>
  <xdr:oneCellAnchor>
    <xdr:from>
      <xdr:col>3</xdr:col>
      <xdr:colOff>11205</xdr:colOff>
      <xdr:row>167</xdr:row>
      <xdr:rowOff>22413</xdr:rowOff>
    </xdr:from>
    <xdr:ext cx="724587" cy="481851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642486" y="86092694"/>
          <a:ext cx="724587" cy="481851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169</xdr:row>
      <xdr:rowOff>11206</xdr:rowOff>
    </xdr:from>
    <xdr:ext cx="725487" cy="48162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53693" y="87129237"/>
          <a:ext cx="725487" cy="481626"/>
        </a:xfrm>
        <a:prstGeom prst="rect">
          <a:avLst/>
        </a:prstGeom>
      </xdr:spPr>
    </xdr:pic>
    <xdr:clientData/>
  </xdr:oneCellAnchor>
  <xdr:oneCellAnchor>
    <xdr:from>
      <xdr:col>3</xdr:col>
      <xdr:colOff>44824</xdr:colOff>
      <xdr:row>177</xdr:row>
      <xdr:rowOff>22412</xdr:rowOff>
    </xdr:from>
    <xdr:ext cx="705971" cy="469471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676105" y="91331443"/>
          <a:ext cx="705971" cy="469471"/>
        </a:xfrm>
        <a:prstGeom prst="rect">
          <a:avLst/>
        </a:prstGeom>
      </xdr:spPr>
    </xdr:pic>
    <xdr:clientData/>
  </xdr:oneCellAnchor>
  <xdr:oneCellAnchor>
    <xdr:from>
      <xdr:col>3</xdr:col>
      <xdr:colOff>17878</xdr:colOff>
      <xdr:row>179</xdr:row>
      <xdr:rowOff>11206</xdr:rowOff>
    </xdr:from>
    <xdr:ext cx="719802" cy="481852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649159" y="92367987"/>
          <a:ext cx="719802" cy="481852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5</xdr:row>
      <xdr:rowOff>35501</xdr:rowOff>
    </xdr:from>
    <xdr:ext cx="703762" cy="453741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0" y="1892876"/>
          <a:ext cx="703762" cy="453741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6</xdr:row>
      <xdr:rowOff>35501</xdr:rowOff>
    </xdr:from>
    <xdr:ext cx="703762" cy="453741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0" y="2416751"/>
          <a:ext cx="703762" cy="453741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7</xdr:row>
      <xdr:rowOff>35501</xdr:rowOff>
    </xdr:from>
    <xdr:ext cx="703762" cy="453741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0" y="2940626"/>
          <a:ext cx="703762" cy="453741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</xdr:row>
      <xdr:rowOff>35502</xdr:rowOff>
    </xdr:from>
    <xdr:ext cx="703759" cy="453739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346450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9</xdr:row>
      <xdr:rowOff>35502</xdr:rowOff>
    </xdr:from>
    <xdr:ext cx="703759" cy="453739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39883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10</xdr:row>
      <xdr:rowOff>35502</xdr:rowOff>
    </xdr:from>
    <xdr:ext cx="703759" cy="453739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451225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11</xdr:row>
      <xdr:rowOff>46708</xdr:rowOff>
    </xdr:from>
    <xdr:ext cx="703759" cy="453739"/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5047333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12</xdr:row>
      <xdr:rowOff>35502</xdr:rowOff>
    </xdr:from>
    <xdr:ext cx="703759" cy="453739"/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556000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13</xdr:row>
      <xdr:rowOff>35502</xdr:rowOff>
    </xdr:from>
    <xdr:ext cx="703759" cy="453739"/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60838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14</xdr:row>
      <xdr:rowOff>35502</xdr:rowOff>
    </xdr:from>
    <xdr:ext cx="703759" cy="453739"/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660775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15</xdr:row>
      <xdr:rowOff>35502</xdr:rowOff>
    </xdr:from>
    <xdr:ext cx="703759" cy="453739"/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713162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19</xdr:row>
      <xdr:rowOff>35502</xdr:rowOff>
    </xdr:from>
    <xdr:ext cx="703759" cy="453739"/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922712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42161</xdr:colOff>
      <xdr:row>20</xdr:row>
      <xdr:rowOff>40667</xdr:rowOff>
    </xdr:from>
    <xdr:ext cx="695869" cy="448653"/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2" y="9756167"/>
          <a:ext cx="695869" cy="448653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21</xdr:row>
      <xdr:rowOff>35502</xdr:rowOff>
    </xdr:from>
    <xdr:ext cx="703758" cy="453739"/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0274877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23</xdr:row>
      <xdr:rowOff>35502</xdr:rowOff>
    </xdr:from>
    <xdr:ext cx="703759" cy="453739"/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132262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24</xdr:row>
      <xdr:rowOff>35502</xdr:rowOff>
    </xdr:from>
    <xdr:ext cx="703759" cy="453739"/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184650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27</xdr:row>
      <xdr:rowOff>35502</xdr:rowOff>
    </xdr:from>
    <xdr:ext cx="703759" cy="453739"/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341812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30955</xdr:colOff>
      <xdr:row>28</xdr:row>
      <xdr:rowOff>46708</xdr:rowOff>
    </xdr:from>
    <xdr:ext cx="703759" cy="453739"/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236" y="13953208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29</xdr:row>
      <xdr:rowOff>35502</xdr:rowOff>
    </xdr:from>
    <xdr:ext cx="703759" cy="453739"/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44658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30</xdr:row>
      <xdr:rowOff>35502</xdr:rowOff>
    </xdr:from>
    <xdr:ext cx="703759" cy="453739"/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498975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30955</xdr:colOff>
      <xdr:row>31</xdr:row>
      <xdr:rowOff>24297</xdr:rowOff>
    </xdr:from>
    <xdr:ext cx="703759" cy="453739"/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236" y="1550242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32</xdr:row>
      <xdr:rowOff>35502</xdr:rowOff>
    </xdr:from>
    <xdr:ext cx="703759" cy="453739"/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603750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33</xdr:row>
      <xdr:rowOff>35502</xdr:rowOff>
    </xdr:from>
    <xdr:ext cx="703759" cy="453739"/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65613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42161</xdr:colOff>
      <xdr:row>34</xdr:row>
      <xdr:rowOff>35502</xdr:rowOff>
    </xdr:from>
    <xdr:ext cx="703759" cy="453739"/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2" y="1708525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35</xdr:row>
      <xdr:rowOff>35502</xdr:rowOff>
    </xdr:from>
    <xdr:ext cx="703759" cy="453739"/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760912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32635</xdr:colOff>
      <xdr:row>36</xdr:row>
      <xdr:rowOff>35502</xdr:rowOff>
    </xdr:from>
    <xdr:ext cx="703759" cy="453739"/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3916" y="1813300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38</xdr:row>
      <xdr:rowOff>35502</xdr:rowOff>
    </xdr:from>
    <xdr:ext cx="703759" cy="453739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918075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40</xdr:row>
      <xdr:rowOff>35502</xdr:rowOff>
    </xdr:from>
    <xdr:ext cx="703759" cy="453739"/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970462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42</xdr:row>
      <xdr:rowOff>35502</xdr:rowOff>
    </xdr:from>
    <xdr:ext cx="703759" cy="453739"/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207523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43</xdr:row>
      <xdr:rowOff>35502</xdr:rowOff>
    </xdr:from>
    <xdr:ext cx="703759" cy="453739"/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21276252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44</xdr:row>
      <xdr:rowOff>35502</xdr:rowOff>
    </xdr:from>
    <xdr:ext cx="703759" cy="453739"/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2180012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46</xdr:row>
      <xdr:rowOff>35502</xdr:rowOff>
    </xdr:from>
    <xdr:ext cx="703759" cy="453739"/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228478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48</xdr:row>
      <xdr:rowOff>35502</xdr:rowOff>
    </xdr:from>
    <xdr:ext cx="703759" cy="453739"/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2389562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57</xdr:row>
      <xdr:rowOff>46708</xdr:rowOff>
    </xdr:from>
    <xdr:ext cx="703759" cy="453739"/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029" y="28621708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58</xdr:row>
      <xdr:rowOff>46708</xdr:rowOff>
    </xdr:from>
    <xdr:ext cx="703759" cy="453739"/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029" y="29145583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61</xdr:row>
      <xdr:rowOff>46708</xdr:rowOff>
    </xdr:from>
    <xdr:ext cx="703759" cy="453739"/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029" y="30717208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62</xdr:row>
      <xdr:rowOff>46708</xdr:rowOff>
    </xdr:from>
    <xdr:ext cx="703759" cy="453739"/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029" y="31241083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8541</xdr:colOff>
      <xdr:row>63</xdr:row>
      <xdr:rowOff>57914</xdr:rowOff>
    </xdr:from>
    <xdr:ext cx="703759" cy="453739"/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39822" y="31776164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70</xdr:row>
      <xdr:rowOff>35502</xdr:rowOff>
    </xdr:from>
    <xdr:ext cx="703759" cy="453739"/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354208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25</xdr:row>
      <xdr:rowOff>35502</xdr:rowOff>
    </xdr:from>
    <xdr:ext cx="703759" cy="453739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123703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44824</xdr:colOff>
      <xdr:row>41</xdr:row>
      <xdr:rowOff>38605</xdr:rowOff>
    </xdr:from>
    <xdr:ext cx="694764" cy="447939"/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6105" y="20231605"/>
          <a:ext cx="694764" cy="44793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26</xdr:row>
      <xdr:rowOff>35705</xdr:rowOff>
    </xdr:from>
    <xdr:ext cx="703757" cy="453738"/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9382" y="12894455"/>
          <a:ext cx="703757" cy="453738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45</xdr:row>
      <xdr:rowOff>35503</xdr:rowOff>
    </xdr:from>
    <xdr:ext cx="703759" cy="453739"/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3441" y="22324003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33367</xdr:colOff>
      <xdr:row>47</xdr:row>
      <xdr:rowOff>67262</xdr:rowOff>
    </xdr:from>
    <xdr:ext cx="683810" cy="440877"/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648" y="23403512"/>
          <a:ext cx="683810" cy="440877"/>
        </a:xfrm>
        <a:prstGeom prst="rect">
          <a:avLst/>
        </a:prstGeom>
      </xdr:spPr>
    </xdr:pic>
    <xdr:clientData/>
  </xdr:oneCellAnchor>
  <xdr:oneCellAnchor>
    <xdr:from>
      <xdr:col>3</xdr:col>
      <xdr:colOff>44824</xdr:colOff>
      <xdr:row>37</xdr:row>
      <xdr:rowOff>33081</xdr:rowOff>
    </xdr:from>
    <xdr:ext cx="695004" cy="448094"/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6105" y="18654456"/>
          <a:ext cx="695004" cy="448094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71</xdr:row>
      <xdr:rowOff>46252</xdr:rowOff>
    </xdr:from>
    <xdr:ext cx="688907" cy="444164"/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899" y="35955502"/>
          <a:ext cx="688907" cy="444164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59</xdr:row>
      <xdr:rowOff>46708</xdr:rowOff>
    </xdr:from>
    <xdr:ext cx="703759" cy="453739"/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029" y="29669458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17</xdr:row>
      <xdr:rowOff>42322</xdr:rowOff>
    </xdr:from>
    <xdr:ext cx="701101" cy="452025"/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3693" y="8186197"/>
          <a:ext cx="701101" cy="45202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18</xdr:row>
      <xdr:rowOff>31116</xdr:rowOff>
    </xdr:from>
    <xdr:ext cx="701101" cy="452025"/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899" y="8698866"/>
          <a:ext cx="701101" cy="452025"/>
        </a:xfrm>
        <a:prstGeom prst="rect">
          <a:avLst/>
        </a:prstGeom>
      </xdr:spPr>
    </xdr:pic>
    <xdr:clientData/>
  </xdr:oneCellAnchor>
  <xdr:oneCellAnchor>
    <xdr:from>
      <xdr:col>3</xdr:col>
      <xdr:colOff>59628</xdr:colOff>
      <xdr:row>65</xdr:row>
      <xdr:rowOff>28372</xdr:rowOff>
    </xdr:from>
    <xdr:ext cx="623999" cy="468000"/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0909" y="32794372"/>
          <a:ext cx="623999" cy="468000"/>
        </a:xfrm>
        <a:prstGeom prst="rect">
          <a:avLst/>
        </a:prstGeom>
      </xdr:spPr>
    </xdr:pic>
    <xdr:clientData/>
  </xdr:oneCellAnchor>
  <xdr:oneCellAnchor>
    <xdr:from>
      <xdr:col>3</xdr:col>
      <xdr:colOff>59628</xdr:colOff>
      <xdr:row>67</xdr:row>
      <xdr:rowOff>28372</xdr:rowOff>
    </xdr:from>
    <xdr:ext cx="623999" cy="468000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0909" y="33842122"/>
          <a:ext cx="623999" cy="468000"/>
        </a:xfrm>
        <a:prstGeom prst="rect">
          <a:avLst/>
        </a:prstGeom>
      </xdr:spPr>
    </xdr:pic>
    <xdr:clientData/>
  </xdr:oneCellAnchor>
  <xdr:oneCellAnchor>
    <xdr:from>
      <xdr:col>3</xdr:col>
      <xdr:colOff>59628</xdr:colOff>
      <xdr:row>68</xdr:row>
      <xdr:rowOff>28371</xdr:rowOff>
    </xdr:from>
    <xdr:ext cx="623998" cy="467999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0909" y="34365996"/>
          <a:ext cx="623998" cy="467999"/>
        </a:xfrm>
        <a:prstGeom prst="rect">
          <a:avLst/>
        </a:prstGeom>
      </xdr:spPr>
    </xdr:pic>
    <xdr:clientData/>
  </xdr:oneCellAnchor>
  <xdr:oneCellAnchor>
    <xdr:from>
      <xdr:col>3</xdr:col>
      <xdr:colOff>59628</xdr:colOff>
      <xdr:row>64</xdr:row>
      <xdr:rowOff>28372</xdr:rowOff>
    </xdr:from>
    <xdr:ext cx="623998" cy="467999"/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0909" y="32270497"/>
          <a:ext cx="623998" cy="467999"/>
        </a:xfrm>
        <a:prstGeom prst="rect">
          <a:avLst/>
        </a:prstGeom>
      </xdr:spPr>
    </xdr:pic>
    <xdr:clientData/>
  </xdr:oneCellAnchor>
  <xdr:oneCellAnchor>
    <xdr:from>
      <xdr:col>3</xdr:col>
      <xdr:colOff>67135</xdr:colOff>
      <xdr:row>66</xdr:row>
      <xdr:rowOff>34186</xdr:rowOff>
    </xdr:from>
    <xdr:ext cx="616271" cy="462204"/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8416" y="33324061"/>
          <a:ext cx="616271" cy="462204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72</xdr:row>
      <xdr:rowOff>46252</xdr:rowOff>
    </xdr:from>
    <xdr:ext cx="688907" cy="444164"/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4899" y="36479377"/>
          <a:ext cx="688907" cy="444164"/>
        </a:xfrm>
        <a:prstGeom prst="rect">
          <a:avLst/>
        </a:prstGeom>
      </xdr:spPr>
    </xdr:pic>
    <xdr:clientData/>
  </xdr:oneCellAnchor>
  <xdr:oneCellAnchor>
    <xdr:from>
      <xdr:col>3</xdr:col>
      <xdr:colOff>11206</xdr:colOff>
      <xdr:row>22</xdr:row>
      <xdr:rowOff>44824</xdr:rowOff>
    </xdr:from>
    <xdr:ext cx="723810" cy="466667"/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642487" y="10808074"/>
          <a:ext cx="723810" cy="466667"/>
        </a:xfrm>
        <a:prstGeom prst="rect">
          <a:avLst/>
        </a:prstGeom>
      </xdr:spPr>
    </xdr:pic>
    <xdr:clientData/>
  </xdr:oneCellAnchor>
  <xdr:oneCellAnchor>
    <xdr:from>
      <xdr:col>3</xdr:col>
      <xdr:colOff>11206</xdr:colOff>
      <xdr:row>16</xdr:row>
      <xdr:rowOff>26753</xdr:rowOff>
    </xdr:from>
    <xdr:ext cx="734713" cy="473696"/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2487" y="7646753"/>
          <a:ext cx="734713" cy="473696"/>
        </a:xfrm>
        <a:prstGeom prst="rect">
          <a:avLst/>
        </a:prstGeom>
      </xdr:spPr>
    </xdr:pic>
    <xdr:clientData/>
  </xdr:oneCellAnchor>
  <xdr:oneCellAnchor>
    <xdr:from>
      <xdr:col>3</xdr:col>
      <xdr:colOff>35437</xdr:colOff>
      <xdr:row>60</xdr:row>
      <xdr:rowOff>32292</xdr:rowOff>
    </xdr:from>
    <xdr:ext cx="703758" cy="453739"/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6718" y="30178917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49</xdr:row>
      <xdr:rowOff>24296</xdr:rowOff>
    </xdr:from>
    <xdr:ext cx="703758" cy="453738"/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029" y="24408296"/>
          <a:ext cx="703758" cy="453738"/>
        </a:xfrm>
        <a:prstGeom prst="rect">
          <a:avLst/>
        </a:prstGeom>
      </xdr:spPr>
    </xdr:pic>
    <xdr:clientData/>
  </xdr:oneCellAnchor>
  <xdr:oneCellAnchor>
    <xdr:from>
      <xdr:col>3</xdr:col>
      <xdr:colOff>8542</xdr:colOff>
      <xdr:row>50</xdr:row>
      <xdr:rowOff>13091</xdr:rowOff>
    </xdr:from>
    <xdr:ext cx="703758" cy="453739"/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39823" y="24920966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8541</xdr:colOff>
      <xdr:row>52</xdr:row>
      <xdr:rowOff>35502</xdr:rowOff>
    </xdr:from>
    <xdr:ext cx="703758" cy="453739"/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39822" y="25991127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53</xdr:row>
      <xdr:rowOff>35502</xdr:rowOff>
    </xdr:from>
    <xdr:ext cx="703758" cy="453739"/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029" y="26515002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30953</xdr:colOff>
      <xdr:row>54</xdr:row>
      <xdr:rowOff>35502</xdr:rowOff>
    </xdr:from>
    <xdr:ext cx="703759" cy="453739"/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2234" y="27038877"/>
          <a:ext cx="703759" cy="453739"/>
        </a:xfrm>
        <a:prstGeom prst="rect">
          <a:avLst/>
        </a:prstGeom>
      </xdr:spPr>
    </xdr:pic>
    <xdr:clientData/>
  </xdr:oneCellAnchor>
  <xdr:oneCellAnchor>
    <xdr:from>
      <xdr:col>3</xdr:col>
      <xdr:colOff>19748</xdr:colOff>
      <xdr:row>55</xdr:row>
      <xdr:rowOff>35503</xdr:rowOff>
    </xdr:from>
    <xdr:ext cx="703758" cy="453739"/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1029" y="27562753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51</xdr:row>
      <xdr:rowOff>49811</xdr:rowOff>
    </xdr:from>
    <xdr:ext cx="694762" cy="447939"/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3693" y="25481561"/>
          <a:ext cx="694762" cy="447939"/>
        </a:xfrm>
        <a:prstGeom prst="rect">
          <a:avLst/>
        </a:prstGeom>
      </xdr:spPr>
    </xdr:pic>
    <xdr:clientData/>
  </xdr:oneCellAnchor>
  <xdr:oneCellAnchor>
    <xdr:from>
      <xdr:col>3</xdr:col>
      <xdr:colOff>8542</xdr:colOff>
      <xdr:row>56</xdr:row>
      <xdr:rowOff>24297</xdr:rowOff>
    </xdr:from>
    <xdr:ext cx="703758" cy="453739"/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39823" y="28075422"/>
          <a:ext cx="703758" cy="453739"/>
        </a:xfrm>
        <a:prstGeom prst="rect">
          <a:avLst/>
        </a:prstGeom>
      </xdr:spPr>
    </xdr:pic>
    <xdr:clientData/>
  </xdr:oneCellAnchor>
  <xdr:oneCellAnchor>
    <xdr:from>
      <xdr:col>3</xdr:col>
      <xdr:colOff>59628</xdr:colOff>
      <xdr:row>69</xdr:row>
      <xdr:rowOff>61213</xdr:rowOff>
    </xdr:from>
    <xdr:ext cx="623998" cy="402314"/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0909" y="34922713"/>
          <a:ext cx="623998" cy="402314"/>
        </a:xfrm>
        <a:prstGeom prst="rect">
          <a:avLst/>
        </a:prstGeom>
      </xdr:spPr>
    </xdr:pic>
    <xdr:clientData/>
  </xdr:oneCellAnchor>
  <xdr:twoCellAnchor editAs="oneCell">
    <xdr:from>
      <xdr:col>3</xdr:col>
      <xdr:colOff>66676</xdr:colOff>
      <xdr:row>212</xdr:row>
      <xdr:rowOff>85725</xdr:rowOff>
    </xdr:from>
    <xdr:to>
      <xdr:col>3</xdr:col>
      <xdr:colOff>598312</xdr:colOff>
      <xdr:row>212</xdr:row>
      <xdr:rowOff>428490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09826" y="1162050"/>
          <a:ext cx="531636" cy="342765"/>
        </a:xfrm>
        <a:prstGeom prst="rect">
          <a:avLst/>
        </a:prstGeom>
      </xdr:spPr>
    </xdr:pic>
    <xdr:clientData/>
  </xdr:twoCellAnchor>
  <xdr:twoCellAnchor editAs="oneCell">
    <xdr:from>
      <xdr:col>3</xdr:col>
      <xdr:colOff>61117</xdr:colOff>
      <xdr:row>213</xdr:row>
      <xdr:rowOff>50004</xdr:rowOff>
    </xdr:from>
    <xdr:to>
      <xdr:col>3</xdr:col>
      <xdr:colOff>574498</xdr:colOff>
      <xdr:row>213</xdr:row>
      <xdr:rowOff>380999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04267" y="1650204"/>
          <a:ext cx="513381" cy="330995"/>
        </a:xfrm>
        <a:prstGeom prst="rect">
          <a:avLst/>
        </a:prstGeom>
      </xdr:spPr>
    </xdr:pic>
    <xdr:clientData/>
  </xdr:twoCellAnchor>
  <xdr:twoCellAnchor editAs="oneCell">
    <xdr:from>
      <xdr:col>3</xdr:col>
      <xdr:colOff>97631</xdr:colOff>
      <xdr:row>214</xdr:row>
      <xdr:rowOff>81603</xdr:rowOff>
    </xdr:from>
    <xdr:to>
      <xdr:col>3</xdr:col>
      <xdr:colOff>635304</xdr:colOff>
      <xdr:row>214</xdr:row>
      <xdr:rowOff>428261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8912" y="110178697"/>
          <a:ext cx="537673" cy="346658"/>
        </a:xfrm>
        <a:prstGeom prst="rect">
          <a:avLst/>
        </a:prstGeom>
      </xdr:spPr>
    </xdr:pic>
    <xdr:clientData/>
  </xdr:twoCellAnchor>
  <xdr:twoCellAnchor editAs="oneCell">
    <xdr:from>
      <xdr:col>3</xdr:col>
      <xdr:colOff>86393</xdr:colOff>
      <xdr:row>215</xdr:row>
      <xdr:rowOff>71586</xdr:rowOff>
    </xdr:from>
    <xdr:to>
      <xdr:col>3</xdr:col>
      <xdr:colOff>673405</xdr:colOff>
      <xdr:row>215</xdr:row>
      <xdr:rowOff>450055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17674" y="110692555"/>
          <a:ext cx="587012" cy="378469"/>
        </a:xfrm>
        <a:prstGeom prst="rect">
          <a:avLst/>
        </a:prstGeom>
      </xdr:spPr>
    </xdr:pic>
    <xdr:clientData/>
  </xdr:twoCellAnchor>
  <xdr:oneCellAnchor>
    <xdr:from>
      <xdr:col>3</xdr:col>
      <xdr:colOff>111919</xdr:colOff>
      <xdr:row>216</xdr:row>
      <xdr:rowOff>85874</xdr:rowOff>
    </xdr:from>
    <xdr:ext cx="566737" cy="366614"/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3200" y="111230718"/>
          <a:ext cx="566737" cy="366614"/>
        </a:xfrm>
        <a:prstGeom prst="rect">
          <a:avLst/>
        </a:prstGeom>
      </xdr:spPr>
    </xdr:pic>
    <xdr:clientData/>
  </xdr:oneCellAnchor>
  <xdr:oneCellAnchor>
    <xdr:from>
      <xdr:col>3</xdr:col>
      <xdr:colOff>107157</xdr:colOff>
      <xdr:row>217</xdr:row>
      <xdr:rowOff>100165</xdr:rowOff>
    </xdr:from>
    <xdr:ext cx="566737" cy="366614"/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38438" y="111768884"/>
          <a:ext cx="566737" cy="366614"/>
        </a:xfrm>
        <a:prstGeom prst="rect">
          <a:avLst/>
        </a:prstGeom>
      </xdr:spPr>
    </xdr:pic>
    <xdr:clientData/>
  </xdr:oneCellAnchor>
  <xdr:twoCellAnchor editAs="oneCell">
    <xdr:from>
      <xdr:col>3</xdr:col>
      <xdr:colOff>40821</xdr:colOff>
      <xdr:row>39</xdr:row>
      <xdr:rowOff>27856</xdr:rowOff>
    </xdr:from>
    <xdr:to>
      <xdr:col>3</xdr:col>
      <xdr:colOff>748018</xdr:colOff>
      <xdr:row>39</xdr:row>
      <xdr:rowOff>483811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17271" y="1628056"/>
          <a:ext cx="707197" cy="455955"/>
        </a:xfrm>
        <a:prstGeom prst="rect">
          <a:avLst/>
        </a:prstGeom>
      </xdr:spPr>
    </xdr:pic>
    <xdr:clientData/>
  </xdr:twoCellAnchor>
  <xdr:oneCellAnchor>
    <xdr:from>
      <xdr:col>3</xdr:col>
      <xdr:colOff>23813</xdr:colOff>
      <xdr:row>73</xdr:row>
      <xdr:rowOff>47625</xdr:rowOff>
    </xdr:from>
    <xdr:ext cx="688907" cy="444164"/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5094" y="37516594"/>
          <a:ext cx="688907" cy="444164"/>
        </a:xfrm>
        <a:prstGeom prst="rect">
          <a:avLst/>
        </a:prstGeom>
      </xdr:spPr>
    </xdr:pic>
    <xdr:clientData/>
  </xdr:oneCellAnchor>
  <xdr:twoCellAnchor editAs="oneCell">
    <xdr:from>
      <xdr:col>3</xdr:col>
      <xdr:colOff>19050</xdr:colOff>
      <xdr:row>108</xdr:row>
      <xdr:rowOff>9525</xdr:rowOff>
    </xdr:from>
    <xdr:to>
      <xdr:col>3</xdr:col>
      <xdr:colOff>739050</xdr:colOff>
      <xdr:row>108</xdr:row>
      <xdr:rowOff>473735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0" y="11125200"/>
          <a:ext cx="720000" cy="46421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109</xdr:row>
      <xdr:rowOff>6804</xdr:rowOff>
    </xdr:from>
    <xdr:to>
      <xdr:col>3</xdr:col>
      <xdr:colOff>748575</xdr:colOff>
      <xdr:row>109</xdr:row>
      <xdr:rowOff>471014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05025" y="11646354"/>
          <a:ext cx="720000" cy="464210"/>
        </a:xfrm>
        <a:prstGeom prst="rect">
          <a:avLst/>
        </a:prstGeom>
      </xdr:spPr>
    </xdr:pic>
    <xdr:clientData/>
  </xdr:twoCellAnchor>
  <xdr:twoCellAnchor editAs="oneCell">
    <xdr:from>
      <xdr:col>3</xdr:col>
      <xdr:colOff>44257</xdr:colOff>
      <xdr:row>110</xdr:row>
      <xdr:rowOff>15280</xdr:rowOff>
    </xdr:from>
    <xdr:to>
      <xdr:col>3</xdr:col>
      <xdr:colOff>729524</xdr:colOff>
      <xdr:row>110</xdr:row>
      <xdr:rowOff>457096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20707" y="12178705"/>
          <a:ext cx="685267" cy="44181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111</xdr:row>
      <xdr:rowOff>20411</xdr:rowOff>
    </xdr:from>
    <xdr:to>
      <xdr:col>3</xdr:col>
      <xdr:colOff>748575</xdr:colOff>
      <xdr:row>111</xdr:row>
      <xdr:rowOff>484621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05025" y="12707711"/>
          <a:ext cx="720000" cy="46421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112</xdr:row>
      <xdr:rowOff>6269</xdr:rowOff>
    </xdr:from>
    <xdr:to>
      <xdr:col>3</xdr:col>
      <xdr:colOff>748575</xdr:colOff>
      <xdr:row>112</xdr:row>
      <xdr:rowOff>474269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05025" y="13217444"/>
          <a:ext cx="720000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25848</xdr:colOff>
      <xdr:row>113</xdr:row>
      <xdr:rowOff>22563</xdr:rowOff>
    </xdr:from>
    <xdr:to>
      <xdr:col>3</xdr:col>
      <xdr:colOff>728998</xdr:colOff>
      <xdr:row>113</xdr:row>
      <xdr:rowOff>475909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02298" y="13757613"/>
          <a:ext cx="703150" cy="45334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114</xdr:row>
      <xdr:rowOff>38924</xdr:rowOff>
    </xdr:from>
    <xdr:to>
      <xdr:col>3</xdr:col>
      <xdr:colOff>758100</xdr:colOff>
      <xdr:row>114</xdr:row>
      <xdr:rowOff>506924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14550" y="14297849"/>
          <a:ext cx="720000" cy="46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42159</xdr:colOff>
      <xdr:row>5</xdr:row>
      <xdr:rowOff>28372</xdr:rowOff>
    </xdr:from>
    <xdr:to>
      <xdr:col>3</xdr:col>
      <xdr:colOff>745921</xdr:colOff>
      <xdr:row>5</xdr:row>
      <xdr:rowOff>496372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4666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6</xdr:row>
      <xdr:rowOff>28372</xdr:rowOff>
    </xdr:from>
    <xdr:to>
      <xdr:col>3</xdr:col>
      <xdr:colOff>745921</xdr:colOff>
      <xdr:row>6</xdr:row>
      <xdr:rowOff>496372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9809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7</xdr:row>
      <xdr:rowOff>28372</xdr:rowOff>
    </xdr:from>
    <xdr:to>
      <xdr:col>3</xdr:col>
      <xdr:colOff>745921</xdr:colOff>
      <xdr:row>7</xdr:row>
      <xdr:rowOff>496372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4953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7</xdr:row>
      <xdr:rowOff>28372</xdr:rowOff>
    </xdr:from>
    <xdr:to>
      <xdr:col>3</xdr:col>
      <xdr:colOff>745921</xdr:colOff>
      <xdr:row>7</xdr:row>
      <xdr:rowOff>496372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4953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8</xdr:row>
      <xdr:rowOff>28372</xdr:rowOff>
    </xdr:from>
    <xdr:to>
      <xdr:col>3</xdr:col>
      <xdr:colOff>745919</xdr:colOff>
      <xdr:row>8</xdr:row>
      <xdr:rowOff>496372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0096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9</xdr:row>
      <xdr:rowOff>28372</xdr:rowOff>
    </xdr:from>
    <xdr:to>
      <xdr:col>3</xdr:col>
      <xdr:colOff>745919</xdr:colOff>
      <xdr:row>9</xdr:row>
      <xdr:rowOff>496372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5240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10</xdr:row>
      <xdr:rowOff>28372</xdr:rowOff>
    </xdr:from>
    <xdr:to>
      <xdr:col>3</xdr:col>
      <xdr:colOff>745919</xdr:colOff>
      <xdr:row>10</xdr:row>
      <xdr:rowOff>496372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0383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11</xdr:row>
      <xdr:rowOff>28372</xdr:rowOff>
    </xdr:from>
    <xdr:to>
      <xdr:col>3</xdr:col>
      <xdr:colOff>745919</xdr:colOff>
      <xdr:row>11</xdr:row>
      <xdr:rowOff>496372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5527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12</xdr:row>
      <xdr:rowOff>28372</xdr:rowOff>
    </xdr:from>
    <xdr:to>
      <xdr:col>3</xdr:col>
      <xdr:colOff>745921</xdr:colOff>
      <xdr:row>12</xdr:row>
      <xdr:rowOff>496372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50670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12</xdr:row>
      <xdr:rowOff>28372</xdr:rowOff>
    </xdr:from>
    <xdr:to>
      <xdr:col>3</xdr:col>
      <xdr:colOff>745919</xdr:colOff>
      <xdr:row>12</xdr:row>
      <xdr:rowOff>496372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50670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13</xdr:row>
      <xdr:rowOff>28372</xdr:rowOff>
    </xdr:from>
    <xdr:to>
      <xdr:col>3</xdr:col>
      <xdr:colOff>745919</xdr:colOff>
      <xdr:row>13</xdr:row>
      <xdr:rowOff>496372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55814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14</xdr:row>
      <xdr:rowOff>28372</xdr:rowOff>
    </xdr:from>
    <xdr:to>
      <xdr:col>3</xdr:col>
      <xdr:colOff>745919</xdr:colOff>
      <xdr:row>14</xdr:row>
      <xdr:rowOff>496372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60957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15</xdr:row>
      <xdr:rowOff>28372</xdr:rowOff>
    </xdr:from>
    <xdr:to>
      <xdr:col>3</xdr:col>
      <xdr:colOff>745919</xdr:colOff>
      <xdr:row>15</xdr:row>
      <xdr:rowOff>496372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66101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16</xdr:row>
      <xdr:rowOff>28372</xdr:rowOff>
    </xdr:from>
    <xdr:to>
      <xdr:col>3</xdr:col>
      <xdr:colOff>745919</xdr:colOff>
      <xdr:row>16</xdr:row>
      <xdr:rowOff>496372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71244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17</xdr:row>
      <xdr:rowOff>28372</xdr:rowOff>
    </xdr:from>
    <xdr:to>
      <xdr:col>3</xdr:col>
      <xdr:colOff>745921</xdr:colOff>
      <xdr:row>17</xdr:row>
      <xdr:rowOff>496372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76388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17</xdr:row>
      <xdr:rowOff>28372</xdr:rowOff>
    </xdr:from>
    <xdr:to>
      <xdr:col>3</xdr:col>
      <xdr:colOff>745919</xdr:colOff>
      <xdr:row>17</xdr:row>
      <xdr:rowOff>496372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76388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18</xdr:row>
      <xdr:rowOff>28372</xdr:rowOff>
    </xdr:from>
    <xdr:to>
      <xdr:col>3</xdr:col>
      <xdr:colOff>745919</xdr:colOff>
      <xdr:row>18</xdr:row>
      <xdr:rowOff>496372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81531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19</xdr:row>
      <xdr:rowOff>28372</xdr:rowOff>
    </xdr:from>
    <xdr:to>
      <xdr:col>3</xdr:col>
      <xdr:colOff>745919</xdr:colOff>
      <xdr:row>19</xdr:row>
      <xdr:rowOff>496372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86675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20</xdr:row>
      <xdr:rowOff>28372</xdr:rowOff>
    </xdr:from>
    <xdr:to>
      <xdr:col>3</xdr:col>
      <xdr:colOff>745919</xdr:colOff>
      <xdr:row>20</xdr:row>
      <xdr:rowOff>496372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91818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21</xdr:row>
      <xdr:rowOff>28372</xdr:rowOff>
    </xdr:from>
    <xdr:to>
      <xdr:col>3</xdr:col>
      <xdr:colOff>745919</xdr:colOff>
      <xdr:row>21</xdr:row>
      <xdr:rowOff>496372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96962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22</xdr:row>
      <xdr:rowOff>28372</xdr:rowOff>
    </xdr:from>
    <xdr:to>
      <xdr:col>3</xdr:col>
      <xdr:colOff>745921</xdr:colOff>
      <xdr:row>22</xdr:row>
      <xdr:rowOff>496372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02105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22</xdr:row>
      <xdr:rowOff>28372</xdr:rowOff>
    </xdr:from>
    <xdr:to>
      <xdr:col>3</xdr:col>
      <xdr:colOff>745919</xdr:colOff>
      <xdr:row>22</xdr:row>
      <xdr:rowOff>496372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02105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23</xdr:row>
      <xdr:rowOff>28372</xdr:rowOff>
    </xdr:from>
    <xdr:to>
      <xdr:col>3</xdr:col>
      <xdr:colOff>745919</xdr:colOff>
      <xdr:row>23</xdr:row>
      <xdr:rowOff>496372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07249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24</xdr:row>
      <xdr:rowOff>28372</xdr:rowOff>
    </xdr:from>
    <xdr:to>
      <xdr:col>3</xdr:col>
      <xdr:colOff>745919</xdr:colOff>
      <xdr:row>24</xdr:row>
      <xdr:rowOff>496372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12392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25</xdr:row>
      <xdr:rowOff>28372</xdr:rowOff>
    </xdr:from>
    <xdr:to>
      <xdr:col>3</xdr:col>
      <xdr:colOff>745919</xdr:colOff>
      <xdr:row>25</xdr:row>
      <xdr:rowOff>496372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17536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28</xdr:row>
      <xdr:rowOff>28372</xdr:rowOff>
    </xdr:from>
    <xdr:to>
      <xdr:col>3</xdr:col>
      <xdr:colOff>745919</xdr:colOff>
      <xdr:row>28</xdr:row>
      <xdr:rowOff>496372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32966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29</xdr:row>
      <xdr:rowOff>28372</xdr:rowOff>
    </xdr:from>
    <xdr:to>
      <xdr:col>3</xdr:col>
      <xdr:colOff>745921</xdr:colOff>
      <xdr:row>29</xdr:row>
      <xdr:rowOff>496372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38110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29</xdr:row>
      <xdr:rowOff>28372</xdr:rowOff>
    </xdr:from>
    <xdr:to>
      <xdr:col>3</xdr:col>
      <xdr:colOff>745919</xdr:colOff>
      <xdr:row>29</xdr:row>
      <xdr:rowOff>496372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38110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30</xdr:row>
      <xdr:rowOff>28372</xdr:rowOff>
    </xdr:from>
    <xdr:to>
      <xdr:col>3</xdr:col>
      <xdr:colOff>745919</xdr:colOff>
      <xdr:row>30</xdr:row>
      <xdr:rowOff>496372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43253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31</xdr:row>
      <xdr:rowOff>28372</xdr:rowOff>
    </xdr:from>
    <xdr:to>
      <xdr:col>3</xdr:col>
      <xdr:colOff>745919</xdr:colOff>
      <xdr:row>31</xdr:row>
      <xdr:rowOff>496372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48397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33</xdr:row>
      <xdr:rowOff>28372</xdr:rowOff>
    </xdr:from>
    <xdr:to>
      <xdr:col>3</xdr:col>
      <xdr:colOff>745919</xdr:colOff>
      <xdr:row>33</xdr:row>
      <xdr:rowOff>496372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58684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34</xdr:row>
      <xdr:rowOff>28372</xdr:rowOff>
    </xdr:from>
    <xdr:to>
      <xdr:col>3</xdr:col>
      <xdr:colOff>745921</xdr:colOff>
      <xdr:row>34</xdr:row>
      <xdr:rowOff>496372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63827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34</xdr:row>
      <xdr:rowOff>28372</xdr:rowOff>
    </xdr:from>
    <xdr:to>
      <xdr:col>3</xdr:col>
      <xdr:colOff>745919</xdr:colOff>
      <xdr:row>34</xdr:row>
      <xdr:rowOff>496372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63827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35</xdr:row>
      <xdr:rowOff>28372</xdr:rowOff>
    </xdr:from>
    <xdr:to>
      <xdr:col>3</xdr:col>
      <xdr:colOff>745919</xdr:colOff>
      <xdr:row>35</xdr:row>
      <xdr:rowOff>496372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68971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36</xdr:row>
      <xdr:rowOff>28372</xdr:rowOff>
    </xdr:from>
    <xdr:to>
      <xdr:col>3</xdr:col>
      <xdr:colOff>745919</xdr:colOff>
      <xdr:row>36</xdr:row>
      <xdr:rowOff>496372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74114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37</xdr:row>
      <xdr:rowOff>28372</xdr:rowOff>
    </xdr:from>
    <xdr:to>
      <xdr:col>3</xdr:col>
      <xdr:colOff>745921</xdr:colOff>
      <xdr:row>37</xdr:row>
      <xdr:rowOff>496372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79258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37</xdr:row>
      <xdr:rowOff>28372</xdr:rowOff>
    </xdr:from>
    <xdr:to>
      <xdr:col>3</xdr:col>
      <xdr:colOff>745919</xdr:colOff>
      <xdr:row>37</xdr:row>
      <xdr:rowOff>496372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79258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38</xdr:row>
      <xdr:rowOff>28372</xdr:rowOff>
    </xdr:from>
    <xdr:to>
      <xdr:col>3</xdr:col>
      <xdr:colOff>745919</xdr:colOff>
      <xdr:row>38</xdr:row>
      <xdr:rowOff>496372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84401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32635</xdr:colOff>
      <xdr:row>39</xdr:row>
      <xdr:rowOff>28372</xdr:rowOff>
    </xdr:from>
    <xdr:to>
      <xdr:col>3</xdr:col>
      <xdr:colOff>736394</xdr:colOff>
      <xdr:row>39</xdr:row>
      <xdr:rowOff>496371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2110" y="1895454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40</xdr:row>
      <xdr:rowOff>28372</xdr:rowOff>
    </xdr:from>
    <xdr:to>
      <xdr:col>3</xdr:col>
      <xdr:colOff>745919</xdr:colOff>
      <xdr:row>40</xdr:row>
      <xdr:rowOff>496372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94688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41</xdr:row>
      <xdr:rowOff>28372</xdr:rowOff>
    </xdr:from>
    <xdr:to>
      <xdr:col>3</xdr:col>
      <xdr:colOff>745919</xdr:colOff>
      <xdr:row>41</xdr:row>
      <xdr:rowOff>496372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99832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43</xdr:row>
      <xdr:rowOff>28372</xdr:rowOff>
    </xdr:from>
    <xdr:to>
      <xdr:col>3</xdr:col>
      <xdr:colOff>745919</xdr:colOff>
      <xdr:row>43</xdr:row>
      <xdr:rowOff>496372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10119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44</xdr:row>
      <xdr:rowOff>28372</xdr:rowOff>
    </xdr:from>
    <xdr:to>
      <xdr:col>3</xdr:col>
      <xdr:colOff>745919</xdr:colOff>
      <xdr:row>44</xdr:row>
      <xdr:rowOff>496372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15262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45</xdr:row>
      <xdr:rowOff>28372</xdr:rowOff>
    </xdr:from>
    <xdr:to>
      <xdr:col>3</xdr:col>
      <xdr:colOff>745919</xdr:colOff>
      <xdr:row>45</xdr:row>
      <xdr:rowOff>496372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20406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46</xdr:row>
      <xdr:rowOff>28372</xdr:rowOff>
    </xdr:from>
    <xdr:to>
      <xdr:col>3</xdr:col>
      <xdr:colOff>745919</xdr:colOff>
      <xdr:row>46</xdr:row>
      <xdr:rowOff>496372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25549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47</xdr:row>
      <xdr:rowOff>28372</xdr:rowOff>
    </xdr:from>
    <xdr:to>
      <xdr:col>3</xdr:col>
      <xdr:colOff>745919</xdr:colOff>
      <xdr:row>47</xdr:row>
      <xdr:rowOff>496372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30693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48</xdr:row>
      <xdr:rowOff>28372</xdr:rowOff>
    </xdr:from>
    <xdr:to>
      <xdr:col>3</xdr:col>
      <xdr:colOff>745921</xdr:colOff>
      <xdr:row>48</xdr:row>
      <xdr:rowOff>496372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35836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48</xdr:row>
      <xdr:rowOff>28372</xdr:rowOff>
    </xdr:from>
    <xdr:to>
      <xdr:col>3</xdr:col>
      <xdr:colOff>745919</xdr:colOff>
      <xdr:row>48</xdr:row>
      <xdr:rowOff>496371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358369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50</xdr:row>
      <xdr:rowOff>28372</xdr:rowOff>
    </xdr:from>
    <xdr:to>
      <xdr:col>3</xdr:col>
      <xdr:colOff>745919</xdr:colOff>
      <xdr:row>50</xdr:row>
      <xdr:rowOff>496372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46123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51</xdr:row>
      <xdr:rowOff>28372</xdr:rowOff>
    </xdr:from>
    <xdr:to>
      <xdr:col>3</xdr:col>
      <xdr:colOff>745919</xdr:colOff>
      <xdr:row>51</xdr:row>
      <xdr:rowOff>496372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51267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52</xdr:row>
      <xdr:rowOff>28372</xdr:rowOff>
    </xdr:from>
    <xdr:to>
      <xdr:col>3</xdr:col>
      <xdr:colOff>745919</xdr:colOff>
      <xdr:row>52</xdr:row>
      <xdr:rowOff>496372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56410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53</xdr:row>
      <xdr:rowOff>28372</xdr:rowOff>
    </xdr:from>
    <xdr:to>
      <xdr:col>3</xdr:col>
      <xdr:colOff>745919</xdr:colOff>
      <xdr:row>53</xdr:row>
      <xdr:rowOff>496371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615544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54</xdr:row>
      <xdr:rowOff>28372</xdr:rowOff>
    </xdr:from>
    <xdr:to>
      <xdr:col>3</xdr:col>
      <xdr:colOff>745919</xdr:colOff>
      <xdr:row>54</xdr:row>
      <xdr:rowOff>496372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66697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55</xdr:row>
      <xdr:rowOff>28372</xdr:rowOff>
    </xdr:from>
    <xdr:to>
      <xdr:col>3</xdr:col>
      <xdr:colOff>745921</xdr:colOff>
      <xdr:row>55</xdr:row>
      <xdr:rowOff>496372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71841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55</xdr:row>
      <xdr:rowOff>28372</xdr:rowOff>
    </xdr:from>
    <xdr:to>
      <xdr:col>3</xdr:col>
      <xdr:colOff>745919</xdr:colOff>
      <xdr:row>55</xdr:row>
      <xdr:rowOff>496372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71841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56</xdr:row>
      <xdr:rowOff>28372</xdr:rowOff>
    </xdr:from>
    <xdr:to>
      <xdr:col>3</xdr:col>
      <xdr:colOff>745919</xdr:colOff>
      <xdr:row>56</xdr:row>
      <xdr:rowOff>496372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76984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57</xdr:row>
      <xdr:rowOff>28372</xdr:rowOff>
    </xdr:from>
    <xdr:to>
      <xdr:col>3</xdr:col>
      <xdr:colOff>745919</xdr:colOff>
      <xdr:row>57</xdr:row>
      <xdr:rowOff>496372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82128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58</xdr:row>
      <xdr:rowOff>28372</xdr:rowOff>
    </xdr:from>
    <xdr:to>
      <xdr:col>3</xdr:col>
      <xdr:colOff>745919</xdr:colOff>
      <xdr:row>58</xdr:row>
      <xdr:rowOff>496372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87271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59</xdr:row>
      <xdr:rowOff>28372</xdr:rowOff>
    </xdr:from>
    <xdr:to>
      <xdr:col>3</xdr:col>
      <xdr:colOff>745919</xdr:colOff>
      <xdr:row>59</xdr:row>
      <xdr:rowOff>496372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92415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60</xdr:row>
      <xdr:rowOff>28372</xdr:rowOff>
    </xdr:from>
    <xdr:to>
      <xdr:col>3</xdr:col>
      <xdr:colOff>745921</xdr:colOff>
      <xdr:row>60</xdr:row>
      <xdr:rowOff>496372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97558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60</xdr:row>
      <xdr:rowOff>28372</xdr:rowOff>
    </xdr:from>
    <xdr:to>
      <xdr:col>3</xdr:col>
      <xdr:colOff>745919</xdr:colOff>
      <xdr:row>60</xdr:row>
      <xdr:rowOff>496372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97558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61</xdr:row>
      <xdr:rowOff>28372</xdr:rowOff>
    </xdr:from>
    <xdr:to>
      <xdr:col>3</xdr:col>
      <xdr:colOff>745919</xdr:colOff>
      <xdr:row>61</xdr:row>
      <xdr:rowOff>496372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02702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62</xdr:row>
      <xdr:rowOff>28372</xdr:rowOff>
    </xdr:from>
    <xdr:to>
      <xdr:col>3</xdr:col>
      <xdr:colOff>745919</xdr:colOff>
      <xdr:row>62</xdr:row>
      <xdr:rowOff>496372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07845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64</xdr:row>
      <xdr:rowOff>28372</xdr:rowOff>
    </xdr:from>
    <xdr:to>
      <xdr:col>3</xdr:col>
      <xdr:colOff>745921</xdr:colOff>
      <xdr:row>64</xdr:row>
      <xdr:rowOff>496372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18132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64</xdr:row>
      <xdr:rowOff>28372</xdr:rowOff>
    </xdr:from>
    <xdr:to>
      <xdr:col>3</xdr:col>
      <xdr:colOff>745919</xdr:colOff>
      <xdr:row>64</xdr:row>
      <xdr:rowOff>496372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18132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65</xdr:row>
      <xdr:rowOff>28372</xdr:rowOff>
    </xdr:from>
    <xdr:to>
      <xdr:col>3</xdr:col>
      <xdr:colOff>745919</xdr:colOff>
      <xdr:row>65</xdr:row>
      <xdr:rowOff>496372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23276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66</xdr:row>
      <xdr:rowOff>28372</xdr:rowOff>
    </xdr:from>
    <xdr:to>
      <xdr:col>3</xdr:col>
      <xdr:colOff>745919</xdr:colOff>
      <xdr:row>66</xdr:row>
      <xdr:rowOff>496372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28419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2</xdr:col>
      <xdr:colOff>876299</xdr:colOff>
      <xdr:row>1</xdr:row>
      <xdr:rowOff>338984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6825" y="142875"/>
          <a:ext cx="847724" cy="29135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32</xdr:row>
      <xdr:rowOff>28372</xdr:rowOff>
    </xdr:from>
    <xdr:to>
      <xdr:col>3</xdr:col>
      <xdr:colOff>745919</xdr:colOff>
      <xdr:row>32</xdr:row>
      <xdr:rowOff>496372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53540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33825</xdr:colOff>
      <xdr:row>63</xdr:row>
      <xdr:rowOff>16399</xdr:rowOff>
    </xdr:from>
    <xdr:to>
      <xdr:col>3</xdr:col>
      <xdr:colOff>737583</xdr:colOff>
      <xdr:row>63</xdr:row>
      <xdr:rowOff>484399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3300" y="31286974"/>
          <a:ext cx="703758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26</xdr:row>
      <xdr:rowOff>28372</xdr:rowOff>
    </xdr:from>
    <xdr:to>
      <xdr:col>3</xdr:col>
      <xdr:colOff>745919</xdr:colOff>
      <xdr:row>26</xdr:row>
      <xdr:rowOff>496371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226799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42</xdr:row>
      <xdr:rowOff>28575</xdr:rowOff>
    </xdr:from>
    <xdr:to>
      <xdr:col>3</xdr:col>
      <xdr:colOff>732334</xdr:colOff>
      <xdr:row>42</xdr:row>
      <xdr:rowOff>496575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8050" y="20497800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27</xdr:row>
      <xdr:rowOff>28575</xdr:rowOff>
    </xdr:from>
    <xdr:to>
      <xdr:col>3</xdr:col>
      <xdr:colOff>741858</xdr:colOff>
      <xdr:row>27</xdr:row>
      <xdr:rowOff>496574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12782550"/>
          <a:ext cx="703757" cy="467999"/>
        </a:xfrm>
        <a:prstGeom prst="rect">
          <a:avLst/>
        </a:prstGeom>
      </xdr:spPr>
    </xdr:pic>
    <xdr:clientData/>
  </xdr:twoCellAnchor>
  <xdr:oneCellAnchor>
    <xdr:from>
      <xdr:col>3</xdr:col>
      <xdr:colOff>42159</xdr:colOff>
      <xdr:row>67</xdr:row>
      <xdr:rowOff>28372</xdr:rowOff>
    </xdr:from>
    <xdr:ext cx="703762" cy="468000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33563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68</xdr:row>
      <xdr:rowOff>28372</xdr:rowOff>
    </xdr:from>
    <xdr:ext cx="703762" cy="468000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387069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69</xdr:row>
      <xdr:rowOff>28372</xdr:rowOff>
    </xdr:from>
    <xdr:ext cx="703762" cy="4680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43850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69</xdr:row>
      <xdr:rowOff>28372</xdr:rowOff>
    </xdr:from>
    <xdr:ext cx="703762" cy="468000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43850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70</xdr:row>
      <xdr:rowOff>28372</xdr:rowOff>
    </xdr:from>
    <xdr:ext cx="703759" cy="46800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48993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71</xdr:row>
      <xdr:rowOff>28372</xdr:rowOff>
    </xdr:from>
    <xdr:ext cx="703759" cy="468000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54137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72</xdr:row>
      <xdr:rowOff>28372</xdr:rowOff>
    </xdr:from>
    <xdr:ext cx="703759" cy="468000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59280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73</xdr:row>
      <xdr:rowOff>28372</xdr:rowOff>
    </xdr:from>
    <xdr:ext cx="703759" cy="468000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64424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74</xdr:row>
      <xdr:rowOff>28372</xdr:rowOff>
    </xdr:from>
    <xdr:ext cx="703762" cy="468000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695679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74</xdr:row>
      <xdr:rowOff>28372</xdr:rowOff>
    </xdr:from>
    <xdr:ext cx="703759" cy="46800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69567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75</xdr:row>
      <xdr:rowOff>28372</xdr:rowOff>
    </xdr:from>
    <xdr:ext cx="703759" cy="468000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74711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76</xdr:row>
      <xdr:rowOff>28372</xdr:rowOff>
    </xdr:from>
    <xdr:ext cx="703759" cy="4680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79854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77</xdr:row>
      <xdr:rowOff>28372</xdr:rowOff>
    </xdr:from>
    <xdr:ext cx="703759" cy="468000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84998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78</xdr:row>
      <xdr:rowOff>28372</xdr:rowOff>
    </xdr:from>
    <xdr:ext cx="703759" cy="468000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90141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79</xdr:row>
      <xdr:rowOff>28372</xdr:rowOff>
    </xdr:from>
    <xdr:ext cx="703762" cy="468000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95285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79</xdr:row>
      <xdr:rowOff>28372</xdr:rowOff>
    </xdr:from>
    <xdr:ext cx="703759" cy="468000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95285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80</xdr:row>
      <xdr:rowOff>28372</xdr:rowOff>
    </xdr:from>
    <xdr:ext cx="703759" cy="46800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00428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81</xdr:row>
      <xdr:rowOff>28372</xdr:rowOff>
    </xdr:from>
    <xdr:ext cx="703759" cy="46800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05572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82</xdr:row>
      <xdr:rowOff>28372</xdr:rowOff>
    </xdr:from>
    <xdr:ext cx="703759" cy="4680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10715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83</xdr:row>
      <xdr:rowOff>28372</xdr:rowOff>
    </xdr:from>
    <xdr:ext cx="703759" cy="46800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15859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84</xdr:row>
      <xdr:rowOff>28372</xdr:rowOff>
    </xdr:from>
    <xdr:ext cx="703762" cy="46800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4210029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84</xdr:row>
      <xdr:rowOff>28372</xdr:rowOff>
    </xdr:from>
    <xdr:ext cx="703759" cy="4680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21002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85</xdr:row>
      <xdr:rowOff>28372</xdr:rowOff>
    </xdr:from>
    <xdr:ext cx="703759" cy="4680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26146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86</xdr:row>
      <xdr:rowOff>28372</xdr:rowOff>
    </xdr:from>
    <xdr:ext cx="703759" cy="46800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31289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87</xdr:row>
      <xdr:rowOff>28372</xdr:rowOff>
    </xdr:from>
    <xdr:ext cx="703759" cy="468000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36433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90</xdr:row>
      <xdr:rowOff>28372</xdr:rowOff>
    </xdr:from>
    <xdr:ext cx="703759" cy="468000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51863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91</xdr:row>
      <xdr:rowOff>28372</xdr:rowOff>
    </xdr:from>
    <xdr:ext cx="703762" cy="468000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457007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91</xdr:row>
      <xdr:rowOff>28372</xdr:rowOff>
    </xdr:from>
    <xdr:ext cx="703759" cy="468000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57007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88</xdr:row>
      <xdr:rowOff>28372</xdr:rowOff>
    </xdr:from>
    <xdr:ext cx="703759" cy="467999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4157697"/>
          <a:ext cx="703759" cy="46799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89</xdr:row>
      <xdr:rowOff>28575</xdr:rowOff>
    </xdr:from>
    <xdr:ext cx="703757" cy="467999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44672250"/>
          <a:ext cx="703757" cy="467999"/>
        </a:xfrm>
        <a:prstGeom prst="rect">
          <a:avLst/>
        </a:prstGeom>
      </xdr:spPr>
    </xdr:pic>
    <xdr:clientData/>
  </xdr:oneCellAnchor>
  <xdr:twoCellAnchor editAs="oneCell">
    <xdr:from>
      <xdr:col>3</xdr:col>
      <xdr:colOff>44050</xdr:colOff>
      <xdr:row>67</xdr:row>
      <xdr:rowOff>27430</xdr:rowOff>
    </xdr:from>
    <xdr:to>
      <xdr:col>3</xdr:col>
      <xdr:colOff>737225</xdr:colOff>
      <xdr:row>67</xdr:row>
      <xdr:rowOff>488392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3525" y="33355405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68</xdr:row>
      <xdr:rowOff>24474</xdr:rowOff>
    </xdr:from>
    <xdr:to>
      <xdr:col>3</xdr:col>
      <xdr:colOff>736568</xdr:colOff>
      <xdr:row>68</xdr:row>
      <xdr:rowOff>485436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38667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69</xdr:row>
      <xdr:rowOff>24474</xdr:rowOff>
    </xdr:from>
    <xdr:to>
      <xdr:col>3</xdr:col>
      <xdr:colOff>736568</xdr:colOff>
      <xdr:row>69</xdr:row>
      <xdr:rowOff>485436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43811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70</xdr:row>
      <xdr:rowOff>24474</xdr:rowOff>
    </xdr:from>
    <xdr:to>
      <xdr:col>3</xdr:col>
      <xdr:colOff>736568</xdr:colOff>
      <xdr:row>70</xdr:row>
      <xdr:rowOff>485436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48954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71</xdr:row>
      <xdr:rowOff>24474</xdr:rowOff>
    </xdr:from>
    <xdr:to>
      <xdr:col>3</xdr:col>
      <xdr:colOff>736568</xdr:colOff>
      <xdr:row>71</xdr:row>
      <xdr:rowOff>485436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54098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72</xdr:row>
      <xdr:rowOff>24474</xdr:rowOff>
    </xdr:from>
    <xdr:to>
      <xdr:col>3</xdr:col>
      <xdr:colOff>736568</xdr:colOff>
      <xdr:row>72</xdr:row>
      <xdr:rowOff>485436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59241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73</xdr:row>
      <xdr:rowOff>24474</xdr:rowOff>
    </xdr:from>
    <xdr:to>
      <xdr:col>3</xdr:col>
      <xdr:colOff>736568</xdr:colOff>
      <xdr:row>73</xdr:row>
      <xdr:rowOff>485436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64385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74</xdr:row>
      <xdr:rowOff>24474</xdr:rowOff>
    </xdr:from>
    <xdr:to>
      <xdr:col>3</xdr:col>
      <xdr:colOff>736568</xdr:colOff>
      <xdr:row>74</xdr:row>
      <xdr:rowOff>485436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69528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75</xdr:row>
      <xdr:rowOff>24474</xdr:rowOff>
    </xdr:from>
    <xdr:to>
      <xdr:col>3</xdr:col>
      <xdr:colOff>736568</xdr:colOff>
      <xdr:row>75</xdr:row>
      <xdr:rowOff>485436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74672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76</xdr:row>
      <xdr:rowOff>24474</xdr:rowOff>
    </xdr:from>
    <xdr:to>
      <xdr:col>3</xdr:col>
      <xdr:colOff>736568</xdr:colOff>
      <xdr:row>76</xdr:row>
      <xdr:rowOff>485436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79815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77</xdr:row>
      <xdr:rowOff>24474</xdr:rowOff>
    </xdr:from>
    <xdr:to>
      <xdr:col>3</xdr:col>
      <xdr:colOff>736568</xdr:colOff>
      <xdr:row>77</xdr:row>
      <xdr:rowOff>485436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84959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78</xdr:row>
      <xdr:rowOff>24474</xdr:rowOff>
    </xdr:from>
    <xdr:to>
      <xdr:col>3</xdr:col>
      <xdr:colOff>736568</xdr:colOff>
      <xdr:row>78</xdr:row>
      <xdr:rowOff>485436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90102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79</xdr:row>
      <xdr:rowOff>26233</xdr:rowOff>
    </xdr:from>
    <xdr:to>
      <xdr:col>3</xdr:col>
      <xdr:colOff>733922</xdr:colOff>
      <xdr:row>79</xdr:row>
      <xdr:rowOff>483676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395264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80</xdr:row>
      <xdr:rowOff>26233</xdr:rowOff>
    </xdr:from>
    <xdr:to>
      <xdr:col>3</xdr:col>
      <xdr:colOff>733922</xdr:colOff>
      <xdr:row>80</xdr:row>
      <xdr:rowOff>483676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00407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81</xdr:row>
      <xdr:rowOff>26233</xdr:rowOff>
    </xdr:from>
    <xdr:to>
      <xdr:col>3</xdr:col>
      <xdr:colOff>733922</xdr:colOff>
      <xdr:row>81</xdr:row>
      <xdr:rowOff>483676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05551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82</xdr:row>
      <xdr:rowOff>26233</xdr:rowOff>
    </xdr:from>
    <xdr:to>
      <xdr:col>3</xdr:col>
      <xdr:colOff>733922</xdr:colOff>
      <xdr:row>82</xdr:row>
      <xdr:rowOff>483676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10694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83</xdr:row>
      <xdr:rowOff>26233</xdr:rowOff>
    </xdr:from>
    <xdr:to>
      <xdr:col>3</xdr:col>
      <xdr:colOff>733922</xdr:colOff>
      <xdr:row>83</xdr:row>
      <xdr:rowOff>483676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15838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84</xdr:row>
      <xdr:rowOff>26233</xdr:rowOff>
    </xdr:from>
    <xdr:to>
      <xdr:col>3</xdr:col>
      <xdr:colOff>733922</xdr:colOff>
      <xdr:row>84</xdr:row>
      <xdr:rowOff>483676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20981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85</xdr:row>
      <xdr:rowOff>26233</xdr:rowOff>
    </xdr:from>
    <xdr:to>
      <xdr:col>3</xdr:col>
      <xdr:colOff>733922</xdr:colOff>
      <xdr:row>85</xdr:row>
      <xdr:rowOff>483676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26125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86</xdr:row>
      <xdr:rowOff>26233</xdr:rowOff>
    </xdr:from>
    <xdr:to>
      <xdr:col>3</xdr:col>
      <xdr:colOff>733922</xdr:colOff>
      <xdr:row>86</xdr:row>
      <xdr:rowOff>483676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31268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87</xdr:row>
      <xdr:rowOff>26233</xdr:rowOff>
    </xdr:from>
    <xdr:to>
      <xdr:col>3</xdr:col>
      <xdr:colOff>733922</xdr:colOff>
      <xdr:row>87</xdr:row>
      <xdr:rowOff>483676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36412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88</xdr:row>
      <xdr:rowOff>26233</xdr:rowOff>
    </xdr:from>
    <xdr:to>
      <xdr:col>3</xdr:col>
      <xdr:colOff>733922</xdr:colOff>
      <xdr:row>88</xdr:row>
      <xdr:rowOff>483676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41555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89</xdr:row>
      <xdr:rowOff>26233</xdr:rowOff>
    </xdr:from>
    <xdr:to>
      <xdr:col>3</xdr:col>
      <xdr:colOff>733922</xdr:colOff>
      <xdr:row>89</xdr:row>
      <xdr:rowOff>483676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46699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90</xdr:row>
      <xdr:rowOff>26233</xdr:rowOff>
    </xdr:from>
    <xdr:to>
      <xdr:col>3</xdr:col>
      <xdr:colOff>733922</xdr:colOff>
      <xdr:row>90</xdr:row>
      <xdr:rowOff>483676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51842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91</xdr:row>
      <xdr:rowOff>26233</xdr:rowOff>
    </xdr:from>
    <xdr:to>
      <xdr:col>3</xdr:col>
      <xdr:colOff>733922</xdr:colOff>
      <xdr:row>91</xdr:row>
      <xdr:rowOff>483676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56986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65088</xdr:colOff>
      <xdr:row>92</xdr:row>
      <xdr:rowOff>7183</xdr:rowOff>
    </xdr:from>
    <xdr:to>
      <xdr:col>3</xdr:col>
      <xdr:colOff>752972</xdr:colOff>
      <xdr:row>92</xdr:row>
      <xdr:rowOff>464626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84563" y="461939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94</xdr:row>
      <xdr:rowOff>44768</xdr:rowOff>
    </xdr:from>
    <xdr:to>
      <xdr:col>3</xdr:col>
      <xdr:colOff>741861</xdr:colOff>
      <xdr:row>95</xdr:row>
      <xdr:rowOff>798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47317343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95</xdr:row>
      <xdr:rowOff>32862</xdr:rowOff>
    </xdr:from>
    <xdr:to>
      <xdr:col>3</xdr:col>
      <xdr:colOff>729954</xdr:colOff>
      <xdr:row>95</xdr:row>
      <xdr:rowOff>500861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4781978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96</xdr:row>
      <xdr:rowOff>32862</xdr:rowOff>
    </xdr:from>
    <xdr:to>
      <xdr:col>3</xdr:col>
      <xdr:colOff>741860</xdr:colOff>
      <xdr:row>96</xdr:row>
      <xdr:rowOff>500861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4833413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97</xdr:row>
      <xdr:rowOff>32862</xdr:rowOff>
    </xdr:from>
    <xdr:to>
      <xdr:col>3</xdr:col>
      <xdr:colOff>729954</xdr:colOff>
      <xdr:row>97</xdr:row>
      <xdr:rowOff>500861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4884848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98</xdr:row>
      <xdr:rowOff>20955</xdr:rowOff>
    </xdr:from>
    <xdr:to>
      <xdr:col>3</xdr:col>
      <xdr:colOff>729954</xdr:colOff>
      <xdr:row>98</xdr:row>
      <xdr:rowOff>488954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4935093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99</xdr:row>
      <xdr:rowOff>9049</xdr:rowOff>
    </xdr:from>
    <xdr:to>
      <xdr:col>3</xdr:col>
      <xdr:colOff>741860</xdr:colOff>
      <xdr:row>99</xdr:row>
      <xdr:rowOff>477048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49853374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100</xdr:row>
      <xdr:rowOff>44768</xdr:rowOff>
    </xdr:from>
    <xdr:to>
      <xdr:col>3</xdr:col>
      <xdr:colOff>741860</xdr:colOff>
      <xdr:row>101</xdr:row>
      <xdr:rowOff>798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0403443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101</xdr:row>
      <xdr:rowOff>20954</xdr:rowOff>
    </xdr:from>
    <xdr:to>
      <xdr:col>3</xdr:col>
      <xdr:colOff>741860</xdr:colOff>
      <xdr:row>101</xdr:row>
      <xdr:rowOff>488953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0893979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102</xdr:row>
      <xdr:rowOff>20955</xdr:rowOff>
    </xdr:from>
    <xdr:to>
      <xdr:col>3</xdr:col>
      <xdr:colOff>729954</xdr:colOff>
      <xdr:row>102</xdr:row>
      <xdr:rowOff>488954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5140833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14288</xdr:colOff>
      <xdr:row>103</xdr:row>
      <xdr:rowOff>44768</xdr:rowOff>
    </xdr:from>
    <xdr:to>
      <xdr:col>3</xdr:col>
      <xdr:colOff>718047</xdr:colOff>
      <xdr:row>104</xdr:row>
      <xdr:rowOff>798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3763" y="51946493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104</xdr:row>
      <xdr:rowOff>44768</xdr:rowOff>
    </xdr:from>
    <xdr:to>
      <xdr:col>3</xdr:col>
      <xdr:colOff>729954</xdr:colOff>
      <xdr:row>105</xdr:row>
      <xdr:rowOff>798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52460843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105</xdr:row>
      <xdr:rowOff>32861</xdr:rowOff>
    </xdr:from>
    <xdr:to>
      <xdr:col>3</xdr:col>
      <xdr:colOff>729954</xdr:colOff>
      <xdr:row>105</xdr:row>
      <xdr:rowOff>500860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52963286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50008</xdr:colOff>
      <xdr:row>106</xdr:row>
      <xdr:rowOff>9048</xdr:rowOff>
    </xdr:from>
    <xdr:to>
      <xdr:col>3</xdr:col>
      <xdr:colOff>753767</xdr:colOff>
      <xdr:row>106</xdr:row>
      <xdr:rowOff>477047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9483" y="53453823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14289</xdr:colOff>
      <xdr:row>107</xdr:row>
      <xdr:rowOff>44767</xdr:rowOff>
    </xdr:from>
    <xdr:to>
      <xdr:col>3</xdr:col>
      <xdr:colOff>718048</xdr:colOff>
      <xdr:row>108</xdr:row>
      <xdr:rowOff>797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3764" y="54003892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14290</xdr:colOff>
      <xdr:row>108</xdr:row>
      <xdr:rowOff>9050</xdr:rowOff>
    </xdr:from>
    <xdr:to>
      <xdr:col>3</xdr:col>
      <xdr:colOff>718049</xdr:colOff>
      <xdr:row>108</xdr:row>
      <xdr:rowOff>477049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3765" y="54482525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50008</xdr:colOff>
      <xdr:row>109</xdr:row>
      <xdr:rowOff>20956</xdr:rowOff>
    </xdr:from>
    <xdr:to>
      <xdr:col>3</xdr:col>
      <xdr:colOff>753767</xdr:colOff>
      <xdr:row>109</xdr:row>
      <xdr:rowOff>488955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9483" y="55008781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110</xdr:row>
      <xdr:rowOff>20956</xdr:rowOff>
    </xdr:from>
    <xdr:to>
      <xdr:col>3</xdr:col>
      <xdr:colOff>741860</xdr:colOff>
      <xdr:row>110</xdr:row>
      <xdr:rowOff>488955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5523131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111</xdr:row>
      <xdr:rowOff>20956</xdr:rowOff>
    </xdr:from>
    <xdr:to>
      <xdr:col>3</xdr:col>
      <xdr:colOff>741860</xdr:colOff>
      <xdr:row>111</xdr:row>
      <xdr:rowOff>488955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6037481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112</xdr:row>
      <xdr:rowOff>32861</xdr:rowOff>
    </xdr:from>
    <xdr:to>
      <xdr:col>3</xdr:col>
      <xdr:colOff>741860</xdr:colOff>
      <xdr:row>112</xdr:row>
      <xdr:rowOff>500860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6563736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113</xdr:row>
      <xdr:rowOff>9049</xdr:rowOff>
    </xdr:from>
    <xdr:to>
      <xdr:col>3</xdr:col>
      <xdr:colOff>741860</xdr:colOff>
      <xdr:row>113</xdr:row>
      <xdr:rowOff>477048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7054274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116</xdr:row>
      <xdr:rowOff>32861</xdr:rowOff>
    </xdr:from>
    <xdr:to>
      <xdr:col>3</xdr:col>
      <xdr:colOff>741860</xdr:colOff>
      <xdr:row>116</xdr:row>
      <xdr:rowOff>500860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8621136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119</xdr:row>
      <xdr:rowOff>35720</xdr:rowOff>
    </xdr:from>
    <xdr:to>
      <xdr:col>3</xdr:col>
      <xdr:colOff>741860</xdr:colOff>
      <xdr:row>120</xdr:row>
      <xdr:rowOff>799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60167045"/>
          <a:ext cx="703759" cy="47942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122</xdr:row>
      <xdr:rowOff>42387</xdr:rowOff>
    </xdr:from>
    <xdr:to>
      <xdr:col>3</xdr:col>
      <xdr:colOff>741860</xdr:colOff>
      <xdr:row>122</xdr:row>
      <xdr:rowOff>510386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61716762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114</xdr:row>
      <xdr:rowOff>20955</xdr:rowOff>
    </xdr:from>
    <xdr:to>
      <xdr:col>3</xdr:col>
      <xdr:colOff>741859</xdr:colOff>
      <xdr:row>114</xdr:row>
      <xdr:rowOff>488954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5" y="5758053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117</xdr:row>
      <xdr:rowOff>20955</xdr:rowOff>
    </xdr:from>
    <xdr:to>
      <xdr:col>3</xdr:col>
      <xdr:colOff>741860</xdr:colOff>
      <xdr:row>117</xdr:row>
      <xdr:rowOff>488954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912358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115</xdr:row>
      <xdr:rowOff>32861</xdr:rowOff>
    </xdr:from>
    <xdr:to>
      <xdr:col>3</xdr:col>
      <xdr:colOff>741860</xdr:colOff>
      <xdr:row>115</xdr:row>
      <xdr:rowOff>500860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8106786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118</xdr:row>
      <xdr:rowOff>20956</xdr:rowOff>
    </xdr:from>
    <xdr:to>
      <xdr:col>3</xdr:col>
      <xdr:colOff>741860</xdr:colOff>
      <xdr:row>118</xdr:row>
      <xdr:rowOff>488955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9637931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121</xdr:row>
      <xdr:rowOff>40005</xdr:rowOff>
    </xdr:from>
    <xdr:to>
      <xdr:col>3</xdr:col>
      <xdr:colOff>741861</xdr:colOff>
      <xdr:row>121</xdr:row>
      <xdr:rowOff>508004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120003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120</xdr:row>
      <xdr:rowOff>18573</xdr:rowOff>
    </xdr:from>
    <xdr:to>
      <xdr:col>3</xdr:col>
      <xdr:colOff>741859</xdr:colOff>
      <xdr:row>120</xdr:row>
      <xdr:rowOff>486572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5" y="60664248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124</xdr:row>
      <xdr:rowOff>20955</xdr:rowOff>
    </xdr:from>
    <xdr:to>
      <xdr:col>3</xdr:col>
      <xdr:colOff>741859</xdr:colOff>
      <xdr:row>124</xdr:row>
      <xdr:rowOff>488954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2724030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125</xdr:row>
      <xdr:rowOff>32861</xdr:rowOff>
    </xdr:from>
    <xdr:to>
      <xdr:col>3</xdr:col>
      <xdr:colOff>741860</xdr:colOff>
      <xdr:row>125</xdr:row>
      <xdr:rowOff>500860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63250286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126</xdr:row>
      <xdr:rowOff>44767</xdr:rowOff>
    </xdr:from>
    <xdr:to>
      <xdr:col>3</xdr:col>
      <xdr:colOff>741858</xdr:colOff>
      <xdr:row>127</xdr:row>
      <xdr:rowOff>797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63776542"/>
          <a:ext cx="703757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127</xdr:row>
      <xdr:rowOff>32861</xdr:rowOff>
    </xdr:from>
    <xdr:to>
      <xdr:col>3</xdr:col>
      <xdr:colOff>741859</xdr:colOff>
      <xdr:row>127</xdr:row>
      <xdr:rowOff>500860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4278986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128</xdr:row>
      <xdr:rowOff>32862</xdr:rowOff>
    </xdr:from>
    <xdr:to>
      <xdr:col>3</xdr:col>
      <xdr:colOff>741859</xdr:colOff>
      <xdr:row>128</xdr:row>
      <xdr:rowOff>500861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4793337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129</xdr:row>
      <xdr:rowOff>44768</xdr:rowOff>
    </xdr:from>
    <xdr:to>
      <xdr:col>3</xdr:col>
      <xdr:colOff>741860</xdr:colOff>
      <xdr:row>130</xdr:row>
      <xdr:rowOff>799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65319593"/>
          <a:ext cx="703757" cy="47038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130</xdr:row>
      <xdr:rowOff>44768</xdr:rowOff>
    </xdr:from>
    <xdr:to>
      <xdr:col>3</xdr:col>
      <xdr:colOff>741859</xdr:colOff>
      <xdr:row>131</xdr:row>
      <xdr:rowOff>798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5833943"/>
          <a:ext cx="703757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131</xdr:row>
      <xdr:rowOff>32861</xdr:rowOff>
    </xdr:from>
    <xdr:to>
      <xdr:col>3</xdr:col>
      <xdr:colOff>741859</xdr:colOff>
      <xdr:row>131</xdr:row>
      <xdr:rowOff>500860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6336386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132</xdr:row>
      <xdr:rowOff>20954</xdr:rowOff>
    </xdr:from>
    <xdr:to>
      <xdr:col>3</xdr:col>
      <xdr:colOff>741860</xdr:colOff>
      <xdr:row>132</xdr:row>
      <xdr:rowOff>488953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66838829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50009</xdr:colOff>
      <xdr:row>133</xdr:row>
      <xdr:rowOff>44768</xdr:rowOff>
    </xdr:from>
    <xdr:to>
      <xdr:col>3</xdr:col>
      <xdr:colOff>753766</xdr:colOff>
      <xdr:row>134</xdr:row>
      <xdr:rowOff>799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9484" y="67376993"/>
          <a:ext cx="703757" cy="470381"/>
        </a:xfrm>
        <a:prstGeom prst="rect">
          <a:avLst/>
        </a:prstGeom>
      </xdr:spPr>
    </xdr:pic>
    <xdr:clientData/>
  </xdr:twoCellAnchor>
  <xdr:oneCellAnchor>
    <xdr:from>
      <xdr:col>3</xdr:col>
      <xdr:colOff>42160</xdr:colOff>
      <xdr:row>145</xdr:row>
      <xdr:rowOff>28372</xdr:rowOff>
    </xdr:from>
    <xdr:ext cx="703759" cy="468000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73532797"/>
          <a:ext cx="703759" cy="468000"/>
        </a:xfrm>
        <a:prstGeom prst="rect">
          <a:avLst/>
        </a:prstGeom>
      </xdr:spPr>
    </xdr:pic>
    <xdr:clientData/>
  </xdr:oneCellAnchor>
  <xdr:twoCellAnchor editAs="oneCell">
    <xdr:from>
      <xdr:col>3</xdr:col>
      <xdr:colOff>38102</xdr:colOff>
      <xdr:row>135</xdr:row>
      <xdr:rowOff>32861</xdr:rowOff>
    </xdr:from>
    <xdr:to>
      <xdr:col>3</xdr:col>
      <xdr:colOff>741859</xdr:colOff>
      <xdr:row>135</xdr:row>
      <xdr:rowOff>500859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839378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136</xdr:row>
      <xdr:rowOff>20955</xdr:rowOff>
    </xdr:from>
    <xdr:to>
      <xdr:col>3</xdr:col>
      <xdr:colOff>741860</xdr:colOff>
      <xdr:row>136</xdr:row>
      <xdr:rowOff>488953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6889623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137</xdr:row>
      <xdr:rowOff>44768</xdr:rowOff>
    </xdr:from>
    <xdr:to>
      <xdr:col>3</xdr:col>
      <xdr:colOff>741859</xdr:colOff>
      <xdr:row>138</xdr:row>
      <xdr:rowOff>798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9434393"/>
          <a:ext cx="703757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138</xdr:row>
      <xdr:rowOff>20955</xdr:rowOff>
    </xdr:from>
    <xdr:to>
      <xdr:col>3</xdr:col>
      <xdr:colOff>741859</xdr:colOff>
      <xdr:row>138</xdr:row>
      <xdr:rowOff>488953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992493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139</xdr:row>
      <xdr:rowOff>32861</xdr:rowOff>
    </xdr:from>
    <xdr:to>
      <xdr:col>3</xdr:col>
      <xdr:colOff>741860</xdr:colOff>
      <xdr:row>139</xdr:row>
      <xdr:rowOff>500859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045118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140</xdr:row>
      <xdr:rowOff>32862</xdr:rowOff>
    </xdr:from>
    <xdr:to>
      <xdr:col>3</xdr:col>
      <xdr:colOff>741860</xdr:colOff>
      <xdr:row>140</xdr:row>
      <xdr:rowOff>500860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0965537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141</xdr:row>
      <xdr:rowOff>20955</xdr:rowOff>
    </xdr:from>
    <xdr:to>
      <xdr:col>3</xdr:col>
      <xdr:colOff>741859</xdr:colOff>
      <xdr:row>141</xdr:row>
      <xdr:rowOff>488953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146798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142</xdr:row>
      <xdr:rowOff>44767</xdr:rowOff>
    </xdr:from>
    <xdr:to>
      <xdr:col>3</xdr:col>
      <xdr:colOff>741859</xdr:colOff>
      <xdr:row>143</xdr:row>
      <xdr:rowOff>796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2006142"/>
          <a:ext cx="703757" cy="47037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143</xdr:row>
      <xdr:rowOff>20954</xdr:rowOff>
    </xdr:from>
    <xdr:to>
      <xdr:col>3</xdr:col>
      <xdr:colOff>741860</xdr:colOff>
      <xdr:row>143</xdr:row>
      <xdr:rowOff>488952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2496679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144</xdr:row>
      <xdr:rowOff>44767</xdr:rowOff>
    </xdr:from>
    <xdr:to>
      <xdr:col>3</xdr:col>
      <xdr:colOff>741859</xdr:colOff>
      <xdr:row>145</xdr:row>
      <xdr:rowOff>796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3034842"/>
          <a:ext cx="703757" cy="47037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145</xdr:row>
      <xdr:rowOff>20955</xdr:rowOff>
    </xdr:from>
    <xdr:to>
      <xdr:col>3</xdr:col>
      <xdr:colOff>741859</xdr:colOff>
      <xdr:row>145</xdr:row>
      <xdr:rowOff>488953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352538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146</xdr:row>
      <xdr:rowOff>32861</xdr:rowOff>
    </xdr:from>
    <xdr:to>
      <xdr:col>3</xdr:col>
      <xdr:colOff>741859</xdr:colOff>
      <xdr:row>146</xdr:row>
      <xdr:rowOff>500859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405163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147</xdr:row>
      <xdr:rowOff>32862</xdr:rowOff>
    </xdr:from>
    <xdr:to>
      <xdr:col>3</xdr:col>
      <xdr:colOff>741859</xdr:colOff>
      <xdr:row>147</xdr:row>
      <xdr:rowOff>500860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4565987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148</xdr:row>
      <xdr:rowOff>20955</xdr:rowOff>
    </xdr:from>
    <xdr:to>
      <xdr:col>3</xdr:col>
      <xdr:colOff>741860</xdr:colOff>
      <xdr:row>148</xdr:row>
      <xdr:rowOff>488953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506843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149</xdr:row>
      <xdr:rowOff>44767</xdr:rowOff>
    </xdr:from>
    <xdr:to>
      <xdr:col>3</xdr:col>
      <xdr:colOff>741859</xdr:colOff>
      <xdr:row>150</xdr:row>
      <xdr:rowOff>797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5606592"/>
          <a:ext cx="703757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150</xdr:row>
      <xdr:rowOff>32861</xdr:rowOff>
    </xdr:from>
    <xdr:to>
      <xdr:col>3</xdr:col>
      <xdr:colOff>741859</xdr:colOff>
      <xdr:row>150</xdr:row>
      <xdr:rowOff>500859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610903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151</xdr:row>
      <xdr:rowOff>20955</xdr:rowOff>
    </xdr:from>
    <xdr:to>
      <xdr:col>3</xdr:col>
      <xdr:colOff>741860</xdr:colOff>
      <xdr:row>151</xdr:row>
      <xdr:rowOff>488953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661148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152</xdr:row>
      <xdr:rowOff>20955</xdr:rowOff>
    </xdr:from>
    <xdr:to>
      <xdr:col>3</xdr:col>
      <xdr:colOff>741859</xdr:colOff>
      <xdr:row>152</xdr:row>
      <xdr:rowOff>488953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712583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153</xdr:row>
      <xdr:rowOff>32861</xdr:rowOff>
    </xdr:from>
    <xdr:to>
      <xdr:col>3</xdr:col>
      <xdr:colOff>741859</xdr:colOff>
      <xdr:row>153</xdr:row>
      <xdr:rowOff>500859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765208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18451</xdr:colOff>
      <xdr:row>154</xdr:row>
      <xdr:rowOff>28099</xdr:rowOff>
    </xdr:from>
    <xdr:to>
      <xdr:col>3</xdr:col>
      <xdr:colOff>726281</xdr:colOff>
      <xdr:row>154</xdr:row>
      <xdr:rowOff>496097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7926" y="78161674"/>
          <a:ext cx="707830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32737</xdr:colOff>
      <xdr:row>155</xdr:row>
      <xdr:rowOff>30480</xdr:rowOff>
    </xdr:from>
    <xdr:to>
      <xdr:col>3</xdr:col>
      <xdr:colOff>738186</xdr:colOff>
      <xdr:row>155</xdr:row>
      <xdr:rowOff>476250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2212" y="78678405"/>
          <a:ext cx="705449" cy="445770"/>
        </a:xfrm>
        <a:prstGeom prst="rect">
          <a:avLst/>
        </a:prstGeom>
      </xdr:spPr>
    </xdr:pic>
    <xdr:clientData/>
  </xdr:twoCellAnchor>
  <xdr:oneCellAnchor>
    <xdr:from>
      <xdr:col>3</xdr:col>
      <xdr:colOff>42159</xdr:colOff>
      <xdr:row>49</xdr:row>
      <xdr:rowOff>28372</xdr:rowOff>
    </xdr:from>
    <xdr:ext cx="703762" cy="468000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40980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49</xdr:row>
      <xdr:rowOff>28372</xdr:rowOff>
    </xdr:from>
    <xdr:ext cx="703759" cy="467999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4098047"/>
          <a:ext cx="703759" cy="46799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42159</xdr:colOff>
      <xdr:row>5</xdr:row>
      <xdr:rowOff>28372</xdr:rowOff>
    </xdr:from>
    <xdr:to>
      <xdr:col>3</xdr:col>
      <xdr:colOff>745921</xdr:colOff>
      <xdr:row>5</xdr:row>
      <xdr:rowOff>496372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4666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6</xdr:row>
      <xdr:rowOff>28372</xdr:rowOff>
    </xdr:from>
    <xdr:to>
      <xdr:col>3</xdr:col>
      <xdr:colOff>745921</xdr:colOff>
      <xdr:row>6</xdr:row>
      <xdr:rowOff>496372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9809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7</xdr:row>
      <xdr:rowOff>28372</xdr:rowOff>
    </xdr:from>
    <xdr:to>
      <xdr:col>3</xdr:col>
      <xdr:colOff>745921</xdr:colOff>
      <xdr:row>7</xdr:row>
      <xdr:rowOff>496372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4953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7</xdr:row>
      <xdr:rowOff>28372</xdr:rowOff>
    </xdr:from>
    <xdr:to>
      <xdr:col>3</xdr:col>
      <xdr:colOff>745921</xdr:colOff>
      <xdr:row>7</xdr:row>
      <xdr:rowOff>496372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4953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8</xdr:row>
      <xdr:rowOff>28372</xdr:rowOff>
    </xdr:from>
    <xdr:to>
      <xdr:col>3</xdr:col>
      <xdr:colOff>745919</xdr:colOff>
      <xdr:row>8</xdr:row>
      <xdr:rowOff>496372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0096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9</xdr:row>
      <xdr:rowOff>28372</xdr:rowOff>
    </xdr:from>
    <xdr:to>
      <xdr:col>3</xdr:col>
      <xdr:colOff>745919</xdr:colOff>
      <xdr:row>9</xdr:row>
      <xdr:rowOff>496372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5240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10</xdr:row>
      <xdr:rowOff>28372</xdr:rowOff>
    </xdr:from>
    <xdr:to>
      <xdr:col>3</xdr:col>
      <xdr:colOff>745919</xdr:colOff>
      <xdr:row>10</xdr:row>
      <xdr:rowOff>496372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0383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11</xdr:row>
      <xdr:rowOff>28372</xdr:rowOff>
    </xdr:from>
    <xdr:to>
      <xdr:col>3</xdr:col>
      <xdr:colOff>745919</xdr:colOff>
      <xdr:row>11</xdr:row>
      <xdr:rowOff>496372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5527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12</xdr:row>
      <xdr:rowOff>28372</xdr:rowOff>
    </xdr:from>
    <xdr:to>
      <xdr:col>3</xdr:col>
      <xdr:colOff>745921</xdr:colOff>
      <xdr:row>12</xdr:row>
      <xdr:rowOff>496372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50670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12</xdr:row>
      <xdr:rowOff>28372</xdr:rowOff>
    </xdr:from>
    <xdr:to>
      <xdr:col>3</xdr:col>
      <xdr:colOff>745919</xdr:colOff>
      <xdr:row>12</xdr:row>
      <xdr:rowOff>496372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50670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13</xdr:row>
      <xdr:rowOff>28372</xdr:rowOff>
    </xdr:from>
    <xdr:to>
      <xdr:col>3</xdr:col>
      <xdr:colOff>745919</xdr:colOff>
      <xdr:row>13</xdr:row>
      <xdr:rowOff>496372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55814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14</xdr:row>
      <xdr:rowOff>28372</xdr:rowOff>
    </xdr:from>
    <xdr:to>
      <xdr:col>3</xdr:col>
      <xdr:colOff>745919</xdr:colOff>
      <xdr:row>14</xdr:row>
      <xdr:rowOff>496372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60957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15</xdr:row>
      <xdr:rowOff>28372</xdr:rowOff>
    </xdr:from>
    <xdr:to>
      <xdr:col>3</xdr:col>
      <xdr:colOff>745919</xdr:colOff>
      <xdr:row>15</xdr:row>
      <xdr:rowOff>496372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66101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16</xdr:row>
      <xdr:rowOff>28372</xdr:rowOff>
    </xdr:from>
    <xdr:to>
      <xdr:col>3</xdr:col>
      <xdr:colOff>745919</xdr:colOff>
      <xdr:row>16</xdr:row>
      <xdr:rowOff>496372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71244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17</xdr:row>
      <xdr:rowOff>28372</xdr:rowOff>
    </xdr:from>
    <xdr:to>
      <xdr:col>3</xdr:col>
      <xdr:colOff>745921</xdr:colOff>
      <xdr:row>17</xdr:row>
      <xdr:rowOff>496372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76388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17</xdr:row>
      <xdr:rowOff>28372</xdr:rowOff>
    </xdr:from>
    <xdr:to>
      <xdr:col>3</xdr:col>
      <xdr:colOff>745919</xdr:colOff>
      <xdr:row>17</xdr:row>
      <xdr:rowOff>496372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76388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18</xdr:row>
      <xdr:rowOff>28372</xdr:rowOff>
    </xdr:from>
    <xdr:to>
      <xdr:col>3</xdr:col>
      <xdr:colOff>745919</xdr:colOff>
      <xdr:row>18</xdr:row>
      <xdr:rowOff>496372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81531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19</xdr:row>
      <xdr:rowOff>28372</xdr:rowOff>
    </xdr:from>
    <xdr:to>
      <xdr:col>3</xdr:col>
      <xdr:colOff>745919</xdr:colOff>
      <xdr:row>19</xdr:row>
      <xdr:rowOff>496372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86675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20</xdr:row>
      <xdr:rowOff>28372</xdr:rowOff>
    </xdr:from>
    <xdr:to>
      <xdr:col>3</xdr:col>
      <xdr:colOff>745919</xdr:colOff>
      <xdr:row>20</xdr:row>
      <xdr:rowOff>496372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91818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21</xdr:row>
      <xdr:rowOff>28372</xdr:rowOff>
    </xdr:from>
    <xdr:to>
      <xdr:col>3</xdr:col>
      <xdr:colOff>745919</xdr:colOff>
      <xdr:row>21</xdr:row>
      <xdr:rowOff>496372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96962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22</xdr:row>
      <xdr:rowOff>28372</xdr:rowOff>
    </xdr:from>
    <xdr:to>
      <xdr:col>3</xdr:col>
      <xdr:colOff>745921</xdr:colOff>
      <xdr:row>22</xdr:row>
      <xdr:rowOff>496372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02105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22</xdr:row>
      <xdr:rowOff>28372</xdr:rowOff>
    </xdr:from>
    <xdr:to>
      <xdr:col>3</xdr:col>
      <xdr:colOff>745919</xdr:colOff>
      <xdr:row>22</xdr:row>
      <xdr:rowOff>496372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02105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23</xdr:row>
      <xdr:rowOff>28372</xdr:rowOff>
    </xdr:from>
    <xdr:to>
      <xdr:col>3</xdr:col>
      <xdr:colOff>745919</xdr:colOff>
      <xdr:row>23</xdr:row>
      <xdr:rowOff>496372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07249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24</xdr:row>
      <xdr:rowOff>28372</xdr:rowOff>
    </xdr:from>
    <xdr:to>
      <xdr:col>3</xdr:col>
      <xdr:colOff>745919</xdr:colOff>
      <xdr:row>24</xdr:row>
      <xdr:rowOff>496372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12392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25</xdr:row>
      <xdr:rowOff>28372</xdr:rowOff>
    </xdr:from>
    <xdr:to>
      <xdr:col>3</xdr:col>
      <xdr:colOff>745919</xdr:colOff>
      <xdr:row>25</xdr:row>
      <xdr:rowOff>496372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17536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28</xdr:row>
      <xdr:rowOff>28372</xdr:rowOff>
    </xdr:from>
    <xdr:to>
      <xdr:col>3</xdr:col>
      <xdr:colOff>745919</xdr:colOff>
      <xdr:row>28</xdr:row>
      <xdr:rowOff>496372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32966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29</xdr:row>
      <xdr:rowOff>28372</xdr:rowOff>
    </xdr:from>
    <xdr:to>
      <xdr:col>3</xdr:col>
      <xdr:colOff>745921</xdr:colOff>
      <xdr:row>29</xdr:row>
      <xdr:rowOff>496372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38110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29</xdr:row>
      <xdr:rowOff>28372</xdr:rowOff>
    </xdr:from>
    <xdr:to>
      <xdr:col>3</xdr:col>
      <xdr:colOff>745919</xdr:colOff>
      <xdr:row>29</xdr:row>
      <xdr:rowOff>496372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38110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30</xdr:row>
      <xdr:rowOff>28372</xdr:rowOff>
    </xdr:from>
    <xdr:to>
      <xdr:col>3</xdr:col>
      <xdr:colOff>745919</xdr:colOff>
      <xdr:row>30</xdr:row>
      <xdr:rowOff>496372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43253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31</xdr:row>
      <xdr:rowOff>28372</xdr:rowOff>
    </xdr:from>
    <xdr:to>
      <xdr:col>3</xdr:col>
      <xdr:colOff>745919</xdr:colOff>
      <xdr:row>31</xdr:row>
      <xdr:rowOff>496372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48397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33</xdr:row>
      <xdr:rowOff>28372</xdr:rowOff>
    </xdr:from>
    <xdr:to>
      <xdr:col>3</xdr:col>
      <xdr:colOff>745919</xdr:colOff>
      <xdr:row>33</xdr:row>
      <xdr:rowOff>496372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58684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34</xdr:row>
      <xdr:rowOff>28372</xdr:rowOff>
    </xdr:from>
    <xdr:to>
      <xdr:col>3</xdr:col>
      <xdr:colOff>745921</xdr:colOff>
      <xdr:row>34</xdr:row>
      <xdr:rowOff>496372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63827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34</xdr:row>
      <xdr:rowOff>28372</xdr:rowOff>
    </xdr:from>
    <xdr:to>
      <xdr:col>3</xdr:col>
      <xdr:colOff>745919</xdr:colOff>
      <xdr:row>34</xdr:row>
      <xdr:rowOff>496372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63827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35</xdr:row>
      <xdr:rowOff>28372</xdr:rowOff>
    </xdr:from>
    <xdr:to>
      <xdr:col>3</xdr:col>
      <xdr:colOff>745919</xdr:colOff>
      <xdr:row>35</xdr:row>
      <xdr:rowOff>496372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68971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36</xdr:row>
      <xdr:rowOff>28372</xdr:rowOff>
    </xdr:from>
    <xdr:to>
      <xdr:col>3</xdr:col>
      <xdr:colOff>745919</xdr:colOff>
      <xdr:row>36</xdr:row>
      <xdr:rowOff>496372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74114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37</xdr:row>
      <xdr:rowOff>28372</xdr:rowOff>
    </xdr:from>
    <xdr:to>
      <xdr:col>3</xdr:col>
      <xdr:colOff>745921</xdr:colOff>
      <xdr:row>37</xdr:row>
      <xdr:rowOff>496372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179258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37</xdr:row>
      <xdr:rowOff>28372</xdr:rowOff>
    </xdr:from>
    <xdr:to>
      <xdr:col>3</xdr:col>
      <xdr:colOff>745919</xdr:colOff>
      <xdr:row>37</xdr:row>
      <xdr:rowOff>496372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79258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38</xdr:row>
      <xdr:rowOff>28372</xdr:rowOff>
    </xdr:from>
    <xdr:to>
      <xdr:col>3</xdr:col>
      <xdr:colOff>745919</xdr:colOff>
      <xdr:row>38</xdr:row>
      <xdr:rowOff>496372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84401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32635</xdr:colOff>
      <xdr:row>39</xdr:row>
      <xdr:rowOff>28372</xdr:rowOff>
    </xdr:from>
    <xdr:to>
      <xdr:col>3</xdr:col>
      <xdr:colOff>736394</xdr:colOff>
      <xdr:row>39</xdr:row>
      <xdr:rowOff>496371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2110" y="1895454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40</xdr:row>
      <xdr:rowOff>28372</xdr:rowOff>
    </xdr:from>
    <xdr:to>
      <xdr:col>3</xdr:col>
      <xdr:colOff>745919</xdr:colOff>
      <xdr:row>40</xdr:row>
      <xdr:rowOff>496372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94688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41</xdr:row>
      <xdr:rowOff>28372</xdr:rowOff>
    </xdr:from>
    <xdr:to>
      <xdr:col>3</xdr:col>
      <xdr:colOff>745919</xdr:colOff>
      <xdr:row>41</xdr:row>
      <xdr:rowOff>496372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99832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43</xdr:row>
      <xdr:rowOff>28372</xdr:rowOff>
    </xdr:from>
    <xdr:to>
      <xdr:col>3</xdr:col>
      <xdr:colOff>745919</xdr:colOff>
      <xdr:row>43</xdr:row>
      <xdr:rowOff>496372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10119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44</xdr:row>
      <xdr:rowOff>28372</xdr:rowOff>
    </xdr:from>
    <xdr:to>
      <xdr:col>3</xdr:col>
      <xdr:colOff>745919</xdr:colOff>
      <xdr:row>44</xdr:row>
      <xdr:rowOff>496372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15262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45</xdr:row>
      <xdr:rowOff>28372</xdr:rowOff>
    </xdr:from>
    <xdr:to>
      <xdr:col>3</xdr:col>
      <xdr:colOff>745919</xdr:colOff>
      <xdr:row>45</xdr:row>
      <xdr:rowOff>496372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20406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46</xdr:row>
      <xdr:rowOff>28372</xdr:rowOff>
    </xdr:from>
    <xdr:to>
      <xdr:col>3</xdr:col>
      <xdr:colOff>745919</xdr:colOff>
      <xdr:row>46</xdr:row>
      <xdr:rowOff>496372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25549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47</xdr:row>
      <xdr:rowOff>28372</xdr:rowOff>
    </xdr:from>
    <xdr:to>
      <xdr:col>3</xdr:col>
      <xdr:colOff>745919</xdr:colOff>
      <xdr:row>47</xdr:row>
      <xdr:rowOff>496372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30693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48</xdr:row>
      <xdr:rowOff>28372</xdr:rowOff>
    </xdr:from>
    <xdr:to>
      <xdr:col>3</xdr:col>
      <xdr:colOff>745921</xdr:colOff>
      <xdr:row>48</xdr:row>
      <xdr:rowOff>496372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35836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48</xdr:row>
      <xdr:rowOff>28372</xdr:rowOff>
    </xdr:from>
    <xdr:to>
      <xdr:col>3</xdr:col>
      <xdr:colOff>745919</xdr:colOff>
      <xdr:row>48</xdr:row>
      <xdr:rowOff>496371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358369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50</xdr:row>
      <xdr:rowOff>28372</xdr:rowOff>
    </xdr:from>
    <xdr:to>
      <xdr:col>3</xdr:col>
      <xdr:colOff>745919</xdr:colOff>
      <xdr:row>50</xdr:row>
      <xdr:rowOff>496372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46123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51</xdr:row>
      <xdr:rowOff>28372</xdr:rowOff>
    </xdr:from>
    <xdr:to>
      <xdr:col>3</xdr:col>
      <xdr:colOff>745919</xdr:colOff>
      <xdr:row>51</xdr:row>
      <xdr:rowOff>496372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51267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52</xdr:row>
      <xdr:rowOff>28372</xdr:rowOff>
    </xdr:from>
    <xdr:to>
      <xdr:col>3</xdr:col>
      <xdr:colOff>745919</xdr:colOff>
      <xdr:row>52</xdr:row>
      <xdr:rowOff>496372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56410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53</xdr:row>
      <xdr:rowOff>28372</xdr:rowOff>
    </xdr:from>
    <xdr:to>
      <xdr:col>3</xdr:col>
      <xdr:colOff>745919</xdr:colOff>
      <xdr:row>53</xdr:row>
      <xdr:rowOff>496371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615544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54</xdr:row>
      <xdr:rowOff>28372</xdr:rowOff>
    </xdr:from>
    <xdr:to>
      <xdr:col>3</xdr:col>
      <xdr:colOff>745919</xdr:colOff>
      <xdr:row>54</xdr:row>
      <xdr:rowOff>496372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66697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55</xdr:row>
      <xdr:rowOff>28372</xdr:rowOff>
    </xdr:from>
    <xdr:to>
      <xdr:col>3</xdr:col>
      <xdr:colOff>745921</xdr:colOff>
      <xdr:row>55</xdr:row>
      <xdr:rowOff>496372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718414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55</xdr:row>
      <xdr:rowOff>28372</xdr:rowOff>
    </xdr:from>
    <xdr:to>
      <xdr:col>3</xdr:col>
      <xdr:colOff>745919</xdr:colOff>
      <xdr:row>55</xdr:row>
      <xdr:rowOff>496372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71841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56</xdr:row>
      <xdr:rowOff>28372</xdr:rowOff>
    </xdr:from>
    <xdr:to>
      <xdr:col>3</xdr:col>
      <xdr:colOff>745919</xdr:colOff>
      <xdr:row>56</xdr:row>
      <xdr:rowOff>496372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76984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57</xdr:row>
      <xdr:rowOff>28372</xdr:rowOff>
    </xdr:from>
    <xdr:to>
      <xdr:col>3</xdr:col>
      <xdr:colOff>745919</xdr:colOff>
      <xdr:row>57</xdr:row>
      <xdr:rowOff>496372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82128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58</xdr:row>
      <xdr:rowOff>28372</xdr:rowOff>
    </xdr:from>
    <xdr:to>
      <xdr:col>3</xdr:col>
      <xdr:colOff>745919</xdr:colOff>
      <xdr:row>58</xdr:row>
      <xdr:rowOff>496372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87271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59</xdr:row>
      <xdr:rowOff>28372</xdr:rowOff>
    </xdr:from>
    <xdr:to>
      <xdr:col>3</xdr:col>
      <xdr:colOff>745919</xdr:colOff>
      <xdr:row>59</xdr:row>
      <xdr:rowOff>496372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92415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60</xdr:row>
      <xdr:rowOff>28372</xdr:rowOff>
    </xdr:from>
    <xdr:to>
      <xdr:col>3</xdr:col>
      <xdr:colOff>745921</xdr:colOff>
      <xdr:row>60</xdr:row>
      <xdr:rowOff>496372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97558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60</xdr:row>
      <xdr:rowOff>28372</xdr:rowOff>
    </xdr:from>
    <xdr:to>
      <xdr:col>3</xdr:col>
      <xdr:colOff>745919</xdr:colOff>
      <xdr:row>60</xdr:row>
      <xdr:rowOff>496372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97558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61</xdr:row>
      <xdr:rowOff>28372</xdr:rowOff>
    </xdr:from>
    <xdr:to>
      <xdr:col>3</xdr:col>
      <xdr:colOff>745919</xdr:colOff>
      <xdr:row>61</xdr:row>
      <xdr:rowOff>496372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02702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62</xdr:row>
      <xdr:rowOff>28372</xdr:rowOff>
    </xdr:from>
    <xdr:to>
      <xdr:col>3</xdr:col>
      <xdr:colOff>745919</xdr:colOff>
      <xdr:row>62</xdr:row>
      <xdr:rowOff>496372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07845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42159</xdr:colOff>
      <xdr:row>64</xdr:row>
      <xdr:rowOff>28372</xdr:rowOff>
    </xdr:from>
    <xdr:to>
      <xdr:col>3</xdr:col>
      <xdr:colOff>745921</xdr:colOff>
      <xdr:row>64</xdr:row>
      <xdr:rowOff>496372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1813297"/>
          <a:ext cx="703762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64</xdr:row>
      <xdr:rowOff>28372</xdr:rowOff>
    </xdr:from>
    <xdr:to>
      <xdr:col>3</xdr:col>
      <xdr:colOff>745919</xdr:colOff>
      <xdr:row>64</xdr:row>
      <xdr:rowOff>496372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18132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65</xdr:row>
      <xdr:rowOff>28372</xdr:rowOff>
    </xdr:from>
    <xdr:to>
      <xdr:col>3</xdr:col>
      <xdr:colOff>745919</xdr:colOff>
      <xdr:row>65</xdr:row>
      <xdr:rowOff>496372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232764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66</xdr:row>
      <xdr:rowOff>28372</xdr:rowOff>
    </xdr:from>
    <xdr:to>
      <xdr:col>3</xdr:col>
      <xdr:colOff>745919</xdr:colOff>
      <xdr:row>66</xdr:row>
      <xdr:rowOff>496372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28419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2</xdr:col>
      <xdr:colOff>876299</xdr:colOff>
      <xdr:row>1</xdr:row>
      <xdr:rowOff>338984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6825" y="142875"/>
          <a:ext cx="847724" cy="291359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32</xdr:row>
      <xdr:rowOff>28372</xdr:rowOff>
    </xdr:from>
    <xdr:to>
      <xdr:col>3</xdr:col>
      <xdr:colOff>745919</xdr:colOff>
      <xdr:row>32</xdr:row>
      <xdr:rowOff>496372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5354097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33825</xdr:colOff>
      <xdr:row>63</xdr:row>
      <xdr:rowOff>16399</xdr:rowOff>
    </xdr:from>
    <xdr:to>
      <xdr:col>3</xdr:col>
      <xdr:colOff>737583</xdr:colOff>
      <xdr:row>63</xdr:row>
      <xdr:rowOff>484399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3300" y="31286974"/>
          <a:ext cx="703758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42160</xdr:colOff>
      <xdr:row>26</xdr:row>
      <xdr:rowOff>28372</xdr:rowOff>
    </xdr:from>
    <xdr:to>
      <xdr:col>3</xdr:col>
      <xdr:colOff>745919</xdr:colOff>
      <xdr:row>26</xdr:row>
      <xdr:rowOff>496371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1226799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42</xdr:row>
      <xdr:rowOff>28575</xdr:rowOff>
    </xdr:from>
    <xdr:to>
      <xdr:col>3</xdr:col>
      <xdr:colOff>732334</xdr:colOff>
      <xdr:row>42</xdr:row>
      <xdr:rowOff>496575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8050" y="20497800"/>
          <a:ext cx="703759" cy="4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27</xdr:row>
      <xdr:rowOff>28575</xdr:rowOff>
    </xdr:from>
    <xdr:to>
      <xdr:col>3</xdr:col>
      <xdr:colOff>741858</xdr:colOff>
      <xdr:row>27</xdr:row>
      <xdr:rowOff>496574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12782550"/>
          <a:ext cx="703757" cy="467999"/>
        </a:xfrm>
        <a:prstGeom prst="rect">
          <a:avLst/>
        </a:prstGeom>
      </xdr:spPr>
    </xdr:pic>
    <xdr:clientData/>
  </xdr:twoCellAnchor>
  <xdr:oneCellAnchor>
    <xdr:from>
      <xdr:col>3</xdr:col>
      <xdr:colOff>42159</xdr:colOff>
      <xdr:row>67</xdr:row>
      <xdr:rowOff>28372</xdr:rowOff>
    </xdr:from>
    <xdr:ext cx="703762" cy="468000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33563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68</xdr:row>
      <xdr:rowOff>28372</xdr:rowOff>
    </xdr:from>
    <xdr:ext cx="703762" cy="468000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387069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69</xdr:row>
      <xdr:rowOff>28372</xdr:rowOff>
    </xdr:from>
    <xdr:ext cx="703762" cy="4680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43850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69</xdr:row>
      <xdr:rowOff>28372</xdr:rowOff>
    </xdr:from>
    <xdr:ext cx="703762" cy="468000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43850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70</xdr:row>
      <xdr:rowOff>28372</xdr:rowOff>
    </xdr:from>
    <xdr:ext cx="703759" cy="46800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48993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71</xdr:row>
      <xdr:rowOff>28372</xdr:rowOff>
    </xdr:from>
    <xdr:ext cx="703759" cy="468000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54137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72</xdr:row>
      <xdr:rowOff>28372</xdr:rowOff>
    </xdr:from>
    <xdr:ext cx="703759" cy="468000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59280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73</xdr:row>
      <xdr:rowOff>28372</xdr:rowOff>
    </xdr:from>
    <xdr:ext cx="703759" cy="468000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64424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74</xdr:row>
      <xdr:rowOff>28372</xdr:rowOff>
    </xdr:from>
    <xdr:ext cx="703762" cy="468000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695679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74</xdr:row>
      <xdr:rowOff>28372</xdr:rowOff>
    </xdr:from>
    <xdr:ext cx="703759" cy="46800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69567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75</xdr:row>
      <xdr:rowOff>28372</xdr:rowOff>
    </xdr:from>
    <xdr:ext cx="703759" cy="468000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74711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76</xdr:row>
      <xdr:rowOff>28372</xdr:rowOff>
    </xdr:from>
    <xdr:ext cx="703759" cy="4680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79854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77</xdr:row>
      <xdr:rowOff>28372</xdr:rowOff>
    </xdr:from>
    <xdr:ext cx="703759" cy="468000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84998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78</xdr:row>
      <xdr:rowOff>28372</xdr:rowOff>
    </xdr:from>
    <xdr:ext cx="703759" cy="468000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90141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79</xdr:row>
      <xdr:rowOff>28372</xdr:rowOff>
    </xdr:from>
    <xdr:ext cx="703762" cy="468000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395285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79</xdr:row>
      <xdr:rowOff>28372</xdr:rowOff>
    </xdr:from>
    <xdr:ext cx="703759" cy="468000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395285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80</xdr:row>
      <xdr:rowOff>28372</xdr:rowOff>
    </xdr:from>
    <xdr:ext cx="703759" cy="46800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00428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81</xdr:row>
      <xdr:rowOff>28372</xdr:rowOff>
    </xdr:from>
    <xdr:ext cx="703759" cy="46800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05572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82</xdr:row>
      <xdr:rowOff>28372</xdr:rowOff>
    </xdr:from>
    <xdr:ext cx="703759" cy="4680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10715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83</xdr:row>
      <xdr:rowOff>28372</xdr:rowOff>
    </xdr:from>
    <xdr:ext cx="703759" cy="46800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15859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84</xdr:row>
      <xdr:rowOff>28372</xdr:rowOff>
    </xdr:from>
    <xdr:ext cx="703762" cy="46800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4210029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84</xdr:row>
      <xdr:rowOff>28372</xdr:rowOff>
    </xdr:from>
    <xdr:ext cx="703759" cy="4680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21002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85</xdr:row>
      <xdr:rowOff>28372</xdr:rowOff>
    </xdr:from>
    <xdr:ext cx="703759" cy="4680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26146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86</xdr:row>
      <xdr:rowOff>28372</xdr:rowOff>
    </xdr:from>
    <xdr:ext cx="703759" cy="46800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31289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87</xdr:row>
      <xdr:rowOff>28372</xdr:rowOff>
    </xdr:from>
    <xdr:ext cx="703759" cy="468000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36433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90</xdr:row>
      <xdr:rowOff>28372</xdr:rowOff>
    </xdr:from>
    <xdr:ext cx="703759" cy="468000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518639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42159</xdr:colOff>
      <xdr:row>91</xdr:row>
      <xdr:rowOff>28372</xdr:rowOff>
    </xdr:from>
    <xdr:ext cx="703762" cy="468000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457007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91</xdr:row>
      <xdr:rowOff>28372</xdr:rowOff>
    </xdr:from>
    <xdr:ext cx="703759" cy="468000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5700747"/>
          <a:ext cx="703759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88</xdr:row>
      <xdr:rowOff>28372</xdr:rowOff>
    </xdr:from>
    <xdr:ext cx="703759" cy="467999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44157697"/>
          <a:ext cx="703759" cy="467999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89</xdr:row>
      <xdr:rowOff>28575</xdr:rowOff>
    </xdr:from>
    <xdr:ext cx="703757" cy="467999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44672250"/>
          <a:ext cx="703757" cy="467999"/>
        </a:xfrm>
        <a:prstGeom prst="rect">
          <a:avLst/>
        </a:prstGeom>
      </xdr:spPr>
    </xdr:pic>
    <xdr:clientData/>
  </xdr:oneCellAnchor>
  <xdr:twoCellAnchor editAs="oneCell">
    <xdr:from>
      <xdr:col>3</xdr:col>
      <xdr:colOff>44050</xdr:colOff>
      <xdr:row>67</xdr:row>
      <xdr:rowOff>27430</xdr:rowOff>
    </xdr:from>
    <xdr:to>
      <xdr:col>3</xdr:col>
      <xdr:colOff>737225</xdr:colOff>
      <xdr:row>67</xdr:row>
      <xdr:rowOff>488392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3525" y="33355405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68</xdr:row>
      <xdr:rowOff>24474</xdr:rowOff>
    </xdr:from>
    <xdr:to>
      <xdr:col>3</xdr:col>
      <xdr:colOff>736568</xdr:colOff>
      <xdr:row>68</xdr:row>
      <xdr:rowOff>485436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38667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69</xdr:row>
      <xdr:rowOff>24474</xdr:rowOff>
    </xdr:from>
    <xdr:to>
      <xdr:col>3</xdr:col>
      <xdr:colOff>736568</xdr:colOff>
      <xdr:row>69</xdr:row>
      <xdr:rowOff>485436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43811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70</xdr:row>
      <xdr:rowOff>24474</xdr:rowOff>
    </xdr:from>
    <xdr:to>
      <xdr:col>3</xdr:col>
      <xdr:colOff>736568</xdr:colOff>
      <xdr:row>70</xdr:row>
      <xdr:rowOff>485436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48954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71</xdr:row>
      <xdr:rowOff>24474</xdr:rowOff>
    </xdr:from>
    <xdr:to>
      <xdr:col>3</xdr:col>
      <xdr:colOff>736568</xdr:colOff>
      <xdr:row>71</xdr:row>
      <xdr:rowOff>485436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54098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72</xdr:row>
      <xdr:rowOff>24474</xdr:rowOff>
    </xdr:from>
    <xdr:to>
      <xdr:col>3</xdr:col>
      <xdr:colOff>736568</xdr:colOff>
      <xdr:row>72</xdr:row>
      <xdr:rowOff>485436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59241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73</xdr:row>
      <xdr:rowOff>24474</xdr:rowOff>
    </xdr:from>
    <xdr:to>
      <xdr:col>3</xdr:col>
      <xdr:colOff>736568</xdr:colOff>
      <xdr:row>73</xdr:row>
      <xdr:rowOff>485436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64385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74</xdr:row>
      <xdr:rowOff>24474</xdr:rowOff>
    </xdr:from>
    <xdr:to>
      <xdr:col>3</xdr:col>
      <xdr:colOff>736568</xdr:colOff>
      <xdr:row>74</xdr:row>
      <xdr:rowOff>485436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69528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75</xdr:row>
      <xdr:rowOff>24474</xdr:rowOff>
    </xdr:from>
    <xdr:to>
      <xdr:col>3</xdr:col>
      <xdr:colOff>736568</xdr:colOff>
      <xdr:row>75</xdr:row>
      <xdr:rowOff>485436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74672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76</xdr:row>
      <xdr:rowOff>24474</xdr:rowOff>
    </xdr:from>
    <xdr:to>
      <xdr:col>3</xdr:col>
      <xdr:colOff>736568</xdr:colOff>
      <xdr:row>76</xdr:row>
      <xdr:rowOff>485436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79815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77</xdr:row>
      <xdr:rowOff>24474</xdr:rowOff>
    </xdr:from>
    <xdr:to>
      <xdr:col>3</xdr:col>
      <xdr:colOff>736568</xdr:colOff>
      <xdr:row>77</xdr:row>
      <xdr:rowOff>485436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849594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43393</xdr:colOff>
      <xdr:row>78</xdr:row>
      <xdr:rowOff>24474</xdr:rowOff>
    </xdr:from>
    <xdr:to>
      <xdr:col>3</xdr:col>
      <xdr:colOff>736568</xdr:colOff>
      <xdr:row>78</xdr:row>
      <xdr:rowOff>485436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2868" y="39010299"/>
          <a:ext cx="693175" cy="460962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79</xdr:row>
      <xdr:rowOff>26233</xdr:rowOff>
    </xdr:from>
    <xdr:to>
      <xdr:col>3</xdr:col>
      <xdr:colOff>733922</xdr:colOff>
      <xdr:row>79</xdr:row>
      <xdr:rowOff>483676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395264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80</xdr:row>
      <xdr:rowOff>26233</xdr:rowOff>
    </xdr:from>
    <xdr:to>
      <xdr:col>3</xdr:col>
      <xdr:colOff>733922</xdr:colOff>
      <xdr:row>80</xdr:row>
      <xdr:rowOff>483676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00407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81</xdr:row>
      <xdr:rowOff>26233</xdr:rowOff>
    </xdr:from>
    <xdr:to>
      <xdr:col>3</xdr:col>
      <xdr:colOff>733922</xdr:colOff>
      <xdr:row>81</xdr:row>
      <xdr:rowOff>483676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05551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82</xdr:row>
      <xdr:rowOff>26233</xdr:rowOff>
    </xdr:from>
    <xdr:to>
      <xdr:col>3</xdr:col>
      <xdr:colOff>733922</xdr:colOff>
      <xdr:row>82</xdr:row>
      <xdr:rowOff>483676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10694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83</xdr:row>
      <xdr:rowOff>26233</xdr:rowOff>
    </xdr:from>
    <xdr:to>
      <xdr:col>3</xdr:col>
      <xdr:colOff>733922</xdr:colOff>
      <xdr:row>83</xdr:row>
      <xdr:rowOff>483676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15838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84</xdr:row>
      <xdr:rowOff>26233</xdr:rowOff>
    </xdr:from>
    <xdr:to>
      <xdr:col>3</xdr:col>
      <xdr:colOff>733922</xdr:colOff>
      <xdr:row>84</xdr:row>
      <xdr:rowOff>483676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20981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85</xdr:row>
      <xdr:rowOff>26233</xdr:rowOff>
    </xdr:from>
    <xdr:to>
      <xdr:col>3</xdr:col>
      <xdr:colOff>733922</xdr:colOff>
      <xdr:row>85</xdr:row>
      <xdr:rowOff>483676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26125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86</xdr:row>
      <xdr:rowOff>26233</xdr:rowOff>
    </xdr:from>
    <xdr:to>
      <xdr:col>3</xdr:col>
      <xdr:colOff>733922</xdr:colOff>
      <xdr:row>86</xdr:row>
      <xdr:rowOff>483676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31268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87</xdr:row>
      <xdr:rowOff>26233</xdr:rowOff>
    </xdr:from>
    <xdr:to>
      <xdr:col>3</xdr:col>
      <xdr:colOff>733922</xdr:colOff>
      <xdr:row>87</xdr:row>
      <xdr:rowOff>483676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36412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88</xdr:row>
      <xdr:rowOff>26233</xdr:rowOff>
    </xdr:from>
    <xdr:to>
      <xdr:col>3</xdr:col>
      <xdr:colOff>733922</xdr:colOff>
      <xdr:row>88</xdr:row>
      <xdr:rowOff>483676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41555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89</xdr:row>
      <xdr:rowOff>26233</xdr:rowOff>
    </xdr:from>
    <xdr:to>
      <xdr:col>3</xdr:col>
      <xdr:colOff>733922</xdr:colOff>
      <xdr:row>89</xdr:row>
      <xdr:rowOff>483676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46699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90</xdr:row>
      <xdr:rowOff>26233</xdr:rowOff>
    </xdr:from>
    <xdr:to>
      <xdr:col>3</xdr:col>
      <xdr:colOff>733922</xdr:colOff>
      <xdr:row>90</xdr:row>
      <xdr:rowOff>483676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518425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46038</xdr:colOff>
      <xdr:row>91</xdr:row>
      <xdr:rowOff>26233</xdr:rowOff>
    </xdr:from>
    <xdr:to>
      <xdr:col>3</xdr:col>
      <xdr:colOff>733922</xdr:colOff>
      <xdr:row>91</xdr:row>
      <xdr:rowOff>483676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5513" y="456986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65088</xdr:colOff>
      <xdr:row>92</xdr:row>
      <xdr:rowOff>7183</xdr:rowOff>
    </xdr:from>
    <xdr:to>
      <xdr:col>3</xdr:col>
      <xdr:colOff>752972</xdr:colOff>
      <xdr:row>92</xdr:row>
      <xdr:rowOff>464626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84563" y="46193908"/>
          <a:ext cx="687884" cy="45744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94</xdr:row>
      <xdr:rowOff>44768</xdr:rowOff>
    </xdr:from>
    <xdr:to>
      <xdr:col>3</xdr:col>
      <xdr:colOff>741861</xdr:colOff>
      <xdr:row>95</xdr:row>
      <xdr:rowOff>798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47317343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95</xdr:row>
      <xdr:rowOff>32862</xdr:rowOff>
    </xdr:from>
    <xdr:to>
      <xdr:col>3</xdr:col>
      <xdr:colOff>729954</xdr:colOff>
      <xdr:row>95</xdr:row>
      <xdr:rowOff>500861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4781978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96</xdr:row>
      <xdr:rowOff>32862</xdr:rowOff>
    </xdr:from>
    <xdr:to>
      <xdr:col>3</xdr:col>
      <xdr:colOff>741860</xdr:colOff>
      <xdr:row>96</xdr:row>
      <xdr:rowOff>500861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4833413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97</xdr:row>
      <xdr:rowOff>32862</xdr:rowOff>
    </xdr:from>
    <xdr:to>
      <xdr:col>3</xdr:col>
      <xdr:colOff>729954</xdr:colOff>
      <xdr:row>97</xdr:row>
      <xdr:rowOff>500861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48848487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98</xdr:row>
      <xdr:rowOff>20955</xdr:rowOff>
    </xdr:from>
    <xdr:to>
      <xdr:col>3</xdr:col>
      <xdr:colOff>729954</xdr:colOff>
      <xdr:row>98</xdr:row>
      <xdr:rowOff>488954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4935093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99</xdr:row>
      <xdr:rowOff>9049</xdr:rowOff>
    </xdr:from>
    <xdr:to>
      <xdr:col>3</xdr:col>
      <xdr:colOff>741860</xdr:colOff>
      <xdr:row>99</xdr:row>
      <xdr:rowOff>477048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49853374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100</xdr:row>
      <xdr:rowOff>44768</xdr:rowOff>
    </xdr:from>
    <xdr:to>
      <xdr:col>3</xdr:col>
      <xdr:colOff>741860</xdr:colOff>
      <xdr:row>101</xdr:row>
      <xdr:rowOff>798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0403443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101</xdr:row>
      <xdr:rowOff>20954</xdr:rowOff>
    </xdr:from>
    <xdr:to>
      <xdr:col>3</xdr:col>
      <xdr:colOff>741860</xdr:colOff>
      <xdr:row>101</xdr:row>
      <xdr:rowOff>488953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0893979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102</xdr:row>
      <xdr:rowOff>20955</xdr:rowOff>
    </xdr:from>
    <xdr:to>
      <xdr:col>3</xdr:col>
      <xdr:colOff>729954</xdr:colOff>
      <xdr:row>102</xdr:row>
      <xdr:rowOff>488954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5140833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14288</xdr:colOff>
      <xdr:row>103</xdr:row>
      <xdr:rowOff>44768</xdr:rowOff>
    </xdr:from>
    <xdr:to>
      <xdr:col>3</xdr:col>
      <xdr:colOff>718047</xdr:colOff>
      <xdr:row>104</xdr:row>
      <xdr:rowOff>798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3763" y="51946493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104</xdr:row>
      <xdr:rowOff>44768</xdr:rowOff>
    </xdr:from>
    <xdr:to>
      <xdr:col>3</xdr:col>
      <xdr:colOff>729954</xdr:colOff>
      <xdr:row>105</xdr:row>
      <xdr:rowOff>798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52460843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26195</xdr:colOff>
      <xdr:row>105</xdr:row>
      <xdr:rowOff>32861</xdr:rowOff>
    </xdr:from>
    <xdr:to>
      <xdr:col>3</xdr:col>
      <xdr:colOff>729954</xdr:colOff>
      <xdr:row>105</xdr:row>
      <xdr:rowOff>500860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5670" y="52963286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50008</xdr:colOff>
      <xdr:row>106</xdr:row>
      <xdr:rowOff>9048</xdr:rowOff>
    </xdr:from>
    <xdr:to>
      <xdr:col>3</xdr:col>
      <xdr:colOff>753767</xdr:colOff>
      <xdr:row>106</xdr:row>
      <xdr:rowOff>477047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9483" y="53453823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14289</xdr:colOff>
      <xdr:row>107</xdr:row>
      <xdr:rowOff>44767</xdr:rowOff>
    </xdr:from>
    <xdr:to>
      <xdr:col>3</xdr:col>
      <xdr:colOff>718048</xdr:colOff>
      <xdr:row>108</xdr:row>
      <xdr:rowOff>797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3764" y="54003892"/>
          <a:ext cx="703759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14290</xdr:colOff>
      <xdr:row>108</xdr:row>
      <xdr:rowOff>9050</xdr:rowOff>
    </xdr:from>
    <xdr:to>
      <xdr:col>3</xdr:col>
      <xdr:colOff>718049</xdr:colOff>
      <xdr:row>108</xdr:row>
      <xdr:rowOff>477049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3765" y="54482525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50008</xdr:colOff>
      <xdr:row>109</xdr:row>
      <xdr:rowOff>20956</xdr:rowOff>
    </xdr:from>
    <xdr:to>
      <xdr:col>3</xdr:col>
      <xdr:colOff>753767</xdr:colOff>
      <xdr:row>109</xdr:row>
      <xdr:rowOff>488955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9483" y="55008781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110</xdr:row>
      <xdr:rowOff>20956</xdr:rowOff>
    </xdr:from>
    <xdr:to>
      <xdr:col>3</xdr:col>
      <xdr:colOff>741860</xdr:colOff>
      <xdr:row>110</xdr:row>
      <xdr:rowOff>488955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5523131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111</xdr:row>
      <xdr:rowOff>20956</xdr:rowOff>
    </xdr:from>
    <xdr:to>
      <xdr:col>3</xdr:col>
      <xdr:colOff>741860</xdr:colOff>
      <xdr:row>111</xdr:row>
      <xdr:rowOff>488955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6037481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112</xdr:row>
      <xdr:rowOff>32861</xdr:rowOff>
    </xdr:from>
    <xdr:to>
      <xdr:col>3</xdr:col>
      <xdr:colOff>741860</xdr:colOff>
      <xdr:row>112</xdr:row>
      <xdr:rowOff>500860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6563736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113</xdr:row>
      <xdr:rowOff>9049</xdr:rowOff>
    </xdr:from>
    <xdr:to>
      <xdr:col>3</xdr:col>
      <xdr:colOff>741860</xdr:colOff>
      <xdr:row>113</xdr:row>
      <xdr:rowOff>477048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7054274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116</xdr:row>
      <xdr:rowOff>32861</xdr:rowOff>
    </xdr:from>
    <xdr:to>
      <xdr:col>3</xdr:col>
      <xdr:colOff>741860</xdr:colOff>
      <xdr:row>116</xdr:row>
      <xdr:rowOff>500860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8621136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119</xdr:row>
      <xdr:rowOff>35720</xdr:rowOff>
    </xdr:from>
    <xdr:to>
      <xdr:col>3</xdr:col>
      <xdr:colOff>741860</xdr:colOff>
      <xdr:row>120</xdr:row>
      <xdr:rowOff>799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60167045"/>
          <a:ext cx="703759" cy="47942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122</xdr:row>
      <xdr:rowOff>42387</xdr:rowOff>
    </xdr:from>
    <xdr:to>
      <xdr:col>3</xdr:col>
      <xdr:colOff>741860</xdr:colOff>
      <xdr:row>122</xdr:row>
      <xdr:rowOff>510386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61716762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114</xdr:row>
      <xdr:rowOff>20955</xdr:rowOff>
    </xdr:from>
    <xdr:to>
      <xdr:col>3</xdr:col>
      <xdr:colOff>741859</xdr:colOff>
      <xdr:row>114</xdr:row>
      <xdr:rowOff>488954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5" y="5758053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117</xdr:row>
      <xdr:rowOff>20955</xdr:rowOff>
    </xdr:from>
    <xdr:to>
      <xdr:col>3</xdr:col>
      <xdr:colOff>741860</xdr:colOff>
      <xdr:row>117</xdr:row>
      <xdr:rowOff>488954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912358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115</xdr:row>
      <xdr:rowOff>32861</xdr:rowOff>
    </xdr:from>
    <xdr:to>
      <xdr:col>3</xdr:col>
      <xdr:colOff>741860</xdr:colOff>
      <xdr:row>115</xdr:row>
      <xdr:rowOff>500860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8106786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118</xdr:row>
      <xdr:rowOff>20956</xdr:rowOff>
    </xdr:from>
    <xdr:to>
      <xdr:col>3</xdr:col>
      <xdr:colOff>741860</xdr:colOff>
      <xdr:row>118</xdr:row>
      <xdr:rowOff>488955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59637931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121</xdr:row>
      <xdr:rowOff>40005</xdr:rowOff>
    </xdr:from>
    <xdr:to>
      <xdr:col>3</xdr:col>
      <xdr:colOff>741861</xdr:colOff>
      <xdr:row>121</xdr:row>
      <xdr:rowOff>508004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1200030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120</xdr:row>
      <xdr:rowOff>18573</xdr:rowOff>
    </xdr:from>
    <xdr:to>
      <xdr:col>3</xdr:col>
      <xdr:colOff>741859</xdr:colOff>
      <xdr:row>120</xdr:row>
      <xdr:rowOff>486572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5" y="60664248"/>
          <a:ext cx="703759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124</xdr:row>
      <xdr:rowOff>20955</xdr:rowOff>
    </xdr:from>
    <xdr:to>
      <xdr:col>3</xdr:col>
      <xdr:colOff>741859</xdr:colOff>
      <xdr:row>124</xdr:row>
      <xdr:rowOff>488954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2724030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125</xdr:row>
      <xdr:rowOff>32861</xdr:rowOff>
    </xdr:from>
    <xdr:to>
      <xdr:col>3</xdr:col>
      <xdr:colOff>741860</xdr:colOff>
      <xdr:row>125</xdr:row>
      <xdr:rowOff>500860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63250286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126</xdr:row>
      <xdr:rowOff>44767</xdr:rowOff>
    </xdr:from>
    <xdr:to>
      <xdr:col>3</xdr:col>
      <xdr:colOff>741858</xdr:colOff>
      <xdr:row>127</xdr:row>
      <xdr:rowOff>797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6" y="63776542"/>
          <a:ext cx="703757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127</xdr:row>
      <xdr:rowOff>32861</xdr:rowOff>
    </xdr:from>
    <xdr:to>
      <xdr:col>3</xdr:col>
      <xdr:colOff>741859</xdr:colOff>
      <xdr:row>127</xdr:row>
      <xdr:rowOff>500860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4278986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128</xdr:row>
      <xdr:rowOff>32862</xdr:rowOff>
    </xdr:from>
    <xdr:to>
      <xdr:col>3</xdr:col>
      <xdr:colOff>741859</xdr:colOff>
      <xdr:row>128</xdr:row>
      <xdr:rowOff>500861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4793337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129</xdr:row>
      <xdr:rowOff>44768</xdr:rowOff>
    </xdr:from>
    <xdr:to>
      <xdr:col>3</xdr:col>
      <xdr:colOff>741860</xdr:colOff>
      <xdr:row>130</xdr:row>
      <xdr:rowOff>799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65319593"/>
          <a:ext cx="703757" cy="47038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130</xdr:row>
      <xdr:rowOff>44768</xdr:rowOff>
    </xdr:from>
    <xdr:to>
      <xdr:col>3</xdr:col>
      <xdr:colOff>741859</xdr:colOff>
      <xdr:row>131</xdr:row>
      <xdr:rowOff>798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5833943"/>
          <a:ext cx="703757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131</xdr:row>
      <xdr:rowOff>32861</xdr:rowOff>
    </xdr:from>
    <xdr:to>
      <xdr:col>3</xdr:col>
      <xdr:colOff>741859</xdr:colOff>
      <xdr:row>131</xdr:row>
      <xdr:rowOff>500860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6336386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132</xdr:row>
      <xdr:rowOff>20954</xdr:rowOff>
    </xdr:from>
    <xdr:to>
      <xdr:col>3</xdr:col>
      <xdr:colOff>741860</xdr:colOff>
      <xdr:row>132</xdr:row>
      <xdr:rowOff>488953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66838829"/>
          <a:ext cx="703757" cy="467999"/>
        </a:xfrm>
        <a:prstGeom prst="rect">
          <a:avLst/>
        </a:prstGeom>
      </xdr:spPr>
    </xdr:pic>
    <xdr:clientData/>
  </xdr:twoCellAnchor>
  <xdr:twoCellAnchor editAs="oneCell">
    <xdr:from>
      <xdr:col>3</xdr:col>
      <xdr:colOff>50009</xdr:colOff>
      <xdr:row>133</xdr:row>
      <xdr:rowOff>44768</xdr:rowOff>
    </xdr:from>
    <xdr:to>
      <xdr:col>3</xdr:col>
      <xdr:colOff>753766</xdr:colOff>
      <xdr:row>134</xdr:row>
      <xdr:rowOff>799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9484" y="67376993"/>
          <a:ext cx="703757" cy="470381"/>
        </a:xfrm>
        <a:prstGeom prst="rect">
          <a:avLst/>
        </a:prstGeom>
      </xdr:spPr>
    </xdr:pic>
    <xdr:clientData/>
  </xdr:twoCellAnchor>
  <xdr:oneCellAnchor>
    <xdr:from>
      <xdr:col>3</xdr:col>
      <xdr:colOff>42160</xdr:colOff>
      <xdr:row>145</xdr:row>
      <xdr:rowOff>28372</xdr:rowOff>
    </xdr:from>
    <xdr:ext cx="703759" cy="468000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73532797"/>
          <a:ext cx="703759" cy="468000"/>
        </a:xfrm>
        <a:prstGeom prst="rect">
          <a:avLst/>
        </a:prstGeom>
      </xdr:spPr>
    </xdr:pic>
    <xdr:clientData/>
  </xdr:oneCellAnchor>
  <xdr:twoCellAnchor editAs="oneCell">
    <xdr:from>
      <xdr:col>3</xdr:col>
      <xdr:colOff>38102</xdr:colOff>
      <xdr:row>135</xdr:row>
      <xdr:rowOff>32861</xdr:rowOff>
    </xdr:from>
    <xdr:to>
      <xdr:col>3</xdr:col>
      <xdr:colOff>741859</xdr:colOff>
      <xdr:row>135</xdr:row>
      <xdr:rowOff>500859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839378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136</xdr:row>
      <xdr:rowOff>20955</xdr:rowOff>
    </xdr:from>
    <xdr:to>
      <xdr:col>3</xdr:col>
      <xdr:colOff>741860</xdr:colOff>
      <xdr:row>136</xdr:row>
      <xdr:rowOff>488953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6889623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137</xdr:row>
      <xdr:rowOff>44768</xdr:rowOff>
    </xdr:from>
    <xdr:to>
      <xdr:col>3</xdr:col>
      <xdr:colOff>741859</xdr:colOff>
      <xdr:row>138</xdr:row>
      <xdr:rowOff>798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9434393"/>
          <a:ext cx="703757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138</xdr:row>
      <xdr:rowOff>20955</xdr:rowOff>
    </xdr:from>
    <xdr:to>
      <xdr:col>3</xdr:col>
      <xdr:colOff>741859</xdr:colOff>
      <xdr:row>138</xdr:row>
      <xdr:rowOff>488953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6992493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139</xdr:row>
      <xdr:rowOff>32861</xdr:rowOff>
    </xdr:from>
    <xdr:to>
      <xdr:col>3</xdr:col>
      <xdr:colOff>741860</xdr:colOff>
      <xdr:row>139</xdr:row>
      <xdr:rowOff>500859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045118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140</xdr:row>
      <xdr:rowOff>32862</xdr:rowOff>
    </xdr:from>
    <xdr:to>
      <xdr:col>3</xdr:col>
      <xdr:colOff>741860</xdr:colOff>
      <xdr:row>140</xdr:row>
      <xdr:rowOff>500860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0965537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141</xdr:row>
      <xdr:rowOff>20955</xdr:rowOff>
    </xdr:from>
    <xdr:to>
      <xdr:col>3</xdr:col>
      <xdr:colOff>741859</xdr:colOff>
      <xdr:row>141</xdr:row>
      <xdr:rowOff>488953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146798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142</xdr:row>
      <xdr:rowOff>44767</xdr:rowOff>
    </xdr:from>
    <xdr:to>
      <xdr:col>3</xdr:col>
      <xdr:colOff>741859</xdr:colOff>
      <xdr:row>143</xdr:row>
      <xdr:rowOff>796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2006142"/>
          <a:ext cx="703757" cy="47037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143</xdr:row>
      <xdr:rowOff>20954</xdr:rowOff>
    </xdr:from>
    <xdr:to>
      <xdr:col>3</xdr:col>
      <xdr:colOff>741860</xdr:colOff>
      <xdr:row>143</xdr:row>
      <xdr:rowOff>488952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2496679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144</xdr:row>
      <xdr:rowOff>44767</xdr:rowOff>
    </xdr:from>
    <xdr:to>
      <xdr:col>3</xdr:col>
      <xdr:colOff>741859</xdr:colOff>
      <xdr:row>145</xdr:row>
      <xdr:rowOff>796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3034842"/>
          <a:ext cx="703757" cy="47037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145</xdr:row>
      <xdr:rowOff>20955</xdr:rowOff>
    </xdr:from>
    <xdr:to>
      <xdr:col>3</xdr:col>
      <xdr:colOff>741859</xdr:colOff>
      <xdr:row>145</xdr:row>
      <xdr:rowOff>488953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352538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146</xdr:row>
      <xdr:rowOff>32861</xdr:rowOff>
    </xdr:from>
    <xdr:to>
      <xdr:col>3</xdr:col>
      <xdr:colOff>741859</xdr:colOff>
      <xdr:row>146</xdr:row>
      <xdr:rowOff>500859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405163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147</xdr:row>
      <xdr:rowOff>32862</xdr:rowOff>
    </xdr:from>
    <xdr:to>
      <xdr:col>3</xdr:col>
      <xdr:colOff>741859</xdr:colOff>
      <xdr:row>147</xdr:row>
      <xdr:rowOff>500860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4565987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148</xdr:row>
      <xdr:rowOff>20955</xdr:rowOff>
    </xdr:from>
    <xdr:to>
      <xdr:col>3</xdr:col>
      <xdr:colOff>741860</xdr:colOff>
      <xdr:row>148</xdr:row>
      <xdr:rowOff>488953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506843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149</xdr:row>
      <xdr:rowOff>44767</xdr:rowOff>
    </xdr:from>
    <xdr:to>
      <xdr:col>3</xdr:col>
      <xdr:colOff>741859</xdr:colOff>
      <xdr:row>150</xdr:row>
      <xdr:rowOff>797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5606592"/>
          <a:ext cx="703757" cy="4703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150</xdr:row>
      <xdr:rowOff>32861</xdr:rowOff>
    </xdr:from>
    <xdr:to>
      <xdr:col>3</xdr:col>
      <xdr:colOff>741859</xdr:colOff>
      <xdr:row>150</xdr:row>
      <xdr:rowOff>500859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610903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151</xdr:row>
      <xdr:rowOff>20955</xdr:rowOff>
    </xdr:from>
    <xdr:to>
      <xdr:col>3</xdr:col>
      <xdr:colOff>741860</xdr:colOff>
      <xdr:row>151</xdr:row>
      <xdr:rowOff>488953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8" y="7661148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152</xdr:row>
      <xdr:rowOff>20955</xdr:rowOff>
    </xdr:from>
    <xdr:to>
      <xdr:col>3</xdr:col>
      <xdr:colOff>741859</xdr:colOff>
      <xdr:row>152</xdr:row>
      <xdr:rowOff>488953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7125830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153</xdr:row>
      <xdr:rowOff>32861</xdr:rowOff>
    </xdr:from>
    <xdr:to>
      <xdr:col>3</xdr:col>
      <xdr:colOff>741859</xdr:colOff>
      <xdr:row>153</xdr:row>
      <xdr:rowOff>500859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7577" y="77652086"/>
          <a:ext cx="703757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18451</xdr:colOff>
      <xdr:row>154</xdr:row>
      <xdr:rowOff>28099</xdr:rowOff>
    </xdr:from>
    <xdr:to>
      <xdr:col>3</xdr:col>
      <xdr:colOff>726281</xdr:colOff>
      <xdr:row>154</xdr:row>
      <xdr:rowOff>496097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37926" y="78161674"/>
          <a:ext cx="707830" cy="467998"/>
        </a:xfrm>
        <a:prstGeom prst="rect">
          <a:avLst/>
        </a:prstGeom>
      </xdr:spPr>
    </xdr:pic>
    <xdr:clientData/>
  </xdr:twoCellAnchor>
  <xdr:twoCellAnchor editAs="oneCell">
    <xdr:from>
      <xdr:col>3</xdr:col>
      <xdr:colOff>32737</xdr:colOff>
      <xdr:row>155</xdr:row>
      <xdr:rowOff>30480</xdr:rowOff>
    </xdr:from>
    <xdr:to>
      <xdr:col>3</xdr:col>
      <xdr:colOff>738186</xdr:colOff>
      <xdr:row>155</xdr:row>
      <xdr:rowOff>476250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2212" y="78678405"/>
          <a:ext cx="705449" cy="445770"/>
        </a:xfrm>
        <a:prstGeom prst="rect">
          <a:avLst/>
        </a:prstGeom>
      </xdr:spPr>
    </xdr:pic>
    <xdr:clientData/>
  </xdr:twoCellAnchor>
  <xdr:oneCellAnchor>
    <xdr:from>
      <xdr:col>3</xdr:col>
      <xdr:colOff>42159</xdr:colOff>
      <xdr:row>49</xdr:row>
      <xdr:rowOff>28372</xdr:rowOff>
    </xdr:from>
    <xdr:ext cx="703762" cy="468000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4" y="24098047"/>
          <a:ext cx="703762" cy="468000"/>
        </a:xfrm>
        <a:prstGeom prst="rect">
          <a:avLst/>
        </a:prstGeom>
      </xdr:spPr>
    </xdr:pic>
    <xdr:clientData/>
  </xdr:oneCellAnchor>
  <xdr:oneCellAnchor>
    <xdr:from>
      <xdr:col>3</xdr:col>
      <xdr:colOff>42160</xdr:colOff>
      <xdr:row>49</xdr:row>
      <xdr:rowOff>28372</xdr:rowOff>
    </xdr:from>
    <xdr:ext cx="703759" cy="467999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61635" y="24098047"/>
          <a:ext cx="703759" cy="4679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3"/>
  <sheetViews>
    <sheetView tabSelected="1" topLeftCell="C1" zoomScale="80" zoomScaleNormal="80" workbookViewId="0">
      <pane xSplit="6" topLeftCell="I1" activePane="topRight" state="frozen"/>
      <selection activeCell="C156" sqref="C156"/>
      <selection pane="topRight" activeCell="H3" sqref="H3"/>
    </sheetView>
  </sheetViews>
  <sheetFormatPr defaultRowHeight="41.25" customHeight="1"/>
  <cols>
    <col min="1" max="1" width="10.42578125" hidden="1" customWidth="1"/>
    <col min="2" max="2" width="33" hidden="1" customWidth="1"/>
    <col min="3" max="3" width="39.42578125" style="1" customWidth="1"/>
    <col min="4" max="4" width="11.42578125" style="1" customWidth="1"/>
    <col min="5" max="5" width="8.28515625" style="441" customWidth="1"/>
    <col min="6" max="6" width="0.7109375" style="1" hidden="1" customWidth="1"/>
    <col min="7" max="7" width="11.5703125" style="445" customWidth="1"/>
    <col min="8" max="8" width="10.42578125" style="470" customWidth="1"/>
  </cols>
  <sheetData>
    <row r="1" spans="1:8" ht="20.25" customHeight="1"/>
    <row r="2" spans="1:8" s="495" customFormat="1" ht="20.25" customHeight="1">
      <c r="C2" s="568" t="s">
        <v>677</v>
      </c>
      <c r="D2" s="568"/>
      <c r="E2" s="568"/>
      <c r="F2" s="568"/>
      <c r="G2" s="568"/>
      <c r="H2" s="568"/>
    </row>
    <row r="3" spans="1:8" ht="20.25" customHeight="1" thickBot="1">
      <c r="A3" s="1"/>
      <c r="B3" s="1"/>
      <c r="C3" s="431"/>
      <c r="D3" s="431"/>
      <c r="E3" s="442"/>
      <c r="F3" s="431"/>
      <c r="G3" s="446"/>
      <c r="H3" s="471"/>
    </row>
    <row r="4" spans="1:8" ht="18.75" customHeight="1" thickBot="1">
      <c r="A4" s="527" t="s">
        <v>169</v>
      </c>
      <c r="B4" s="544" t="s">
        <v>168</v>
      </c>
      <c r="C4" s="529" t="s">
        <v>1</v>
      </c>
      <c r="D4" s="546"/>
      <c r="E4" s="542" t="s">
        <v>2</v>
      </c>
      <c r="F4" s="531" t="s">
        <v>3</v>
      </c>
      <c r="G4" s="548" t="s">
        <v>4</v>
      </c>
      <c r="H4" s="549"/>
    </row>
    <row r="5" spans="1:8" ht="41.25" customHeight="1" thickBot="1">
      <c r="A5" s="528"/>
      <c r="B5" s="545"/>
      <c r="C5" s="530"/>
      <c r="D5" s="547"/>
      <c r="E5" s="543"/>
      <c r="F5" s="532"/>
      <c r="G5" s="447" t="s">
        <v>7</v>
      </c>
      <c r="H5" s="472" t="s">
        <v>8</v>
      </c>
    </row>
    <row r="6" spans="1:8" ht="41.25" customHeight="1">
      <c r="A6" s="497" t="s">
        <v>170</v>
      </c>
      <c r="B6" s="519" t="s">
        <v>359</v>
      </c>
      <c r="C6" s="299" t="s">
        <v>479</v>
      </c>
      <c r="D6" s="375"/>
      <c r="E6" s="428">
        <v>6.1</v>
      </c>
      <c r="F6" s="416" t="s">
        <v>16</v>
      </c>
      <c r="G6" s="444">
        <v>9435</v>
      </c>
      <c r="H6" s="473">
        <v>1546.7213114754099</v>
      </c>
    </row>
    <row r="7" spans="1:8" ht="41.25" customHeight="1">
      <c r="A7" s="498" t="s">
        <v>171</v>
      </c>
      <c r="B7" s="510" t="s">
        <v>360</v>
      </c>
      <c r="C7" s="44" t="s">
        <v>480</v>
      </c>
      <c r="D7" s="376"/>
      <c r="E7" s="425">
        <v>7.32</v>
      </c>
      <c r="F7" s="417" t="s">
        <v>16</v>
      </c>
      <c r="G7" s="444">
        <v>9565</v>
      </c>
      <c r="H7" s="473">
        <v>1306.6939890710382</v>
      </c>
    </row>
    <row r="8" spans="1:8" ht="41.25" customHeight="1">
      <c r="A8" s="498" t="s">
        <v>172</v>
      </c>
      <c r="B8" s="510" t="s">
        <v>361</v>
      </c>
      <c r="C8" s="44" t="s">
        <v>481</v>
      </c>
      <c r="D8" s="376"/>
      <c r="E8" s="425">
        <v>9.76</v>
      </c>
      <c r="F8" s="417" t="s">
        <v>16</v>
      </c>
      <c r="G8" s="444">
        <v>11455</v>
      </c>
      <c r="H8" s="473">
        <v>1173.6680327868853</v>
      </c>
    </row>
    <row r="9" spans="1:8" ht="41.25" customHeight="1">
      <c r="A9" s="498" t="s">
        <v>173</v>
      </c>
      <c r="B9" s="510" t="s">
        <v>362</v>
      </c>
      <c r="C9" s="44" t="s">
        <v>482</v>
      </c>
      <c r="D9" s="376"/>
      <c r="E9" s="425">
        <v>6.1</v>
      </c>
      <c r="F9" s="417" t="s">
        <v>16</v>
      </c>
      <c r="G9" s="444">
        <v>10695</v>
      </c>
      <c r="H9" s="473">
        <v>1753.2786885245903</v>
      </c>
    </row>
    <row r="10" spans="1:8" ht="41.25" customHeight="1">
      <c r="A10" s="498" t="s">
        <v>174</v>
      </c>
      <c r="B10" s="510" t="s">
        <v>363</v>
      </c>
      <c r="C10" s="44" t="s">
        <v>483</v>
      </c>
      <c r="D10" s="376"/>
      <c r="E10" s="425">
        <v>7.32</v>
      </c>
      <c r="F10" s="417" t="s">
        <v>16</v>
      </c>
      <c r="G10" s="444">
        <v>11245</v>
      </c>
      <c r="H10" s="473">
        <v>1536.2021857923496</v>
      </c>
    </row>
    <row r="11" spans="1:8" ht="41.25" customHeight="1">
      <c r="A11" s="498" t="s">
        <v>176</v>
      </c>
      <c r="B11" s="510" t="s">
        <v>364</v>
      </c>
      <c r="C11" s="44" t="s">
        <v>484</v>
      </c>
      <c r="D11" s="376"/>
      <c r="E11" s="425">
        <v>9.76</v>
      </c>
      <c r="F11" s="417" t="s">
        <v>16</v>
      </c>
      <c r="G11" s="444">
        <v>13300</v>
      </c>
      <c r="H11" s="473">
        <v>1362.704918032787</v>
      </c>
    </row>
    <row r="12" spans="1:8" ht="41.25" customHeight="1">
      <c r="A12" s="498" t="s">
        <v>177</v>
      </c>
      <c r="B12" s="510" t="s">
        <v>365</v>
      </c>
      <c r="C12" s="44" t="s">
        <v>485</v>
      </c>
      <c r="D12" s="376"/>
      <c r="E12" s="425">
        <v>6.6</v>
      </c>
      <c r="F12" s="417" t="s">
        <v>16</v>
      </c>
      <c r="G12" s="444">
        <v>17070</v>
      </c>
      <c r="H12" s="473">
        <v>2586.3636363636365</v>
      </c>
    </row>
    <row r="13" spans="1:8" ht="41.25" customHeight="1">
      <c r="A13" s="498" t="s">
        <v>178</v>
      </c>
      <c r="B13" s="510" t="s">
        <v>366</v>
      </c>
      <c r="C13" s="44" t="s">
        <v>486</v>
      </c>
      <c r="D13" s="376"/>
      <c r="E13" s="425">
        <v>6.6</v>
      </c>
      <c r="F13" s="417" t="s">
        <v>16</v>
      </c>
      <c r="G13" s="444">
        <v>13795</v>
      </c>
      <c r="H13" s="473">
        <v>2090.1515151515155</v>
      </c>
    </row>
    <row r="14" spans="1:8" ht="41.25" customHeight="1">
      <c r="A14" s="498" t="s">
        <v>179</v>
      </c>
      <c r="B14" s="510" t="s">
        <v>367</v>
      </c>
      <c r="C14" s="44" t="s">
        <v>487</v>
      </c>
      <c r="D14" s="376"/>
      <c r="E14" s="425">
        <v>6.6</v>
      </c>
      <c r="F14" s="417" t="s">
        <v>16</v>
      </c>
      <c r="G14" s="444">
        <v>12765</v>
      </c>
      <c r="H14" s="473">
        <v>1934.0909090909092</v>
      </c>
    </row>
    <row r="15" spans="1:8" ht="41.25" customHeight="1">
      <c r="A15" s="498" t="s">
        <v>180</v>
      </c>
      <c r="B15" s="510" t="s">
        <v>368</v>
      </c>
      <c r="C15" s="44" t="s">
        <v>488</v>
      </c>
      <c r="D15" s="376"/>
      <c r="E15" s="425">
        <v>6.6</v>
      </c>
      <c r="F15" s="417" t="s">
        <v>16</v>
      </c>
      <c r="G15" s="444">
        <v>15570</v>
      </c>
      <c r="H15" s="473">
        <v>2359.090909090909</v>
      </c>
    </row>
    <row r="16" spans="1:8" ht="41.25" customHeight="1">
      <c r="A16" s="498" t="s">
        <v>181</v>
      </c>
      <c r="B16" s="510" t="s">
        <v>369</v>
      </c>
      <c r="C16" s="44" t="s">
        <v>601</v>
      </c>
      <c r="D16" s="376"/>
      <c r="E16" s="425">
        <v>0.72</v>
      </c>
      <c r="F16" s="417" t="s">
        <v>28</v>
      </c>
      <c r="G16" s="444">
        <v>725</v>
      </c>
      <c r="H16" s="473">
        <v>1006.9444444444445</v>
      </c>
    </row>
    <row r="17" spans="1:9" ht="41.25" customHeight="1">
      <c r="A17" s="498" t="s">
        <v>182</v>
      </c>
      <c r="B17" s="510" t="s">
        <v>370</v>
      </c>
      <c r="C17" s="44" t="s">
        <v>602</v>
      </c>
      <c r="D17" s="376"/>
      <c r="E17" s="425">
        <v>0.96</v>
      </c>
      <c r="F17" s="417" t="s">
        <v>28</v>
      </c>
      <c r="G17" s="444">
        <v>975</v>
      </c>
      <c r="H17" s="473">
        <v>1015.625</v>
      </c>
    </row>
    <row r="18" spans="1:9" ht="41.25" customHeight="1">
      <c r="A18" s="498" t="s">
        <v>183</v>
      </c>
      <c r="B18" s="510" t="s">
        <v>371</v>
      </c>
      <c r="C18" s="44" t="s">
        <v>583</v>
      </c>
      <c r="D18" s="376"/>
      <c r="E18" s="425">
        <v>0.72</v>
      </c>
      <c r="F18" s="417" t="s">
        <v>28</v>
      </c>
      <c r="G18" s="444">
        <v>1070</v>
      </c>
      <c r="H18" s="473">
        <v>1486.1111111111111</v>
      </c>
    </row>
    <row r="19" spans="1:9" ht="41.25" customHeight="1">
      <c r="A19" s="498" t="s">
        <v>183</v>
      </c>
      <c r="B19" s="510" t="s">
        <v>371</v>
      </c>
      <c r="C19" s="44" t="s">
        <v>584</v>
      </c>
      <c r="D19" s="376"/>
      <c r="E19" s="425">
        <v>0.96</v>
      </c>
      <c r="F19" s="417" t="s">
        <v>28</v>
      </c>
      <c r="G19" s="444">
        <v>1430</v>
      </c>
      <c r="H19" s="473">
        <v>1489.5833333333335</v>
      </c>
    </row>
    <row r="20" spans="1:9" ht="41.25" customHeight="1">
      <c r="A20" s="498" t="s">
        <v>184</v>
      </c>
      <c r="B20" s="510" t="s">
        <v>372</v>
      </c>
      <c r="C20" s="44" t="s">
        <v>489</v>
      </c>
      <c r="D20" s="376"/>
      <c r="E20" s="425">
        <v>0.72</v>
      </c>
      <c r="F20" s="417" t="s">
        <v>28</v>
      </c>
      <c r="G20" s="444">
        <v>1215</v>
      </c>
      <c r="H20" s="473">
        <v>1687.5</v>
      </c>
    </row>
    <row r="21" spans="1:9" ht="41.25" customHeight="1">
      <c r="A21" s="498" t="s">
        <v>185</v>
      </c>
      <c r="B21" s="510" t="s">
        <v>373</v>
      </c>
      <c r="C21" s="44" t="s">
        <v>490</v>
      </c>
      <c r="D21" s="376"/>
      <c r="E21" s="425">
        <v>15</v>
      </c>
      <c r="F21" s="417" t="s">
        <v>16</v>
      </c>
      <c r="G21" s="444">
        <v>5510</v>
      </c>
      <c r="H21" s="473">
        <v>367.33333333333331</v>
      </c>
    </row>
    <row r="22" spans="1:9" ht="41.25" customHeight="1">
      <c r="A22" s="498" t="s">
        <v>186</v>
      </c>
      <c r="B22" s="510" t="s">
        <v>374</v>
      </c>
      <c r="C22" s="44" t="s">
        <v>491</v>
      </c>
      <c r="D22" s="376"/>
      <c r="E22" s="425">
        <v>15</v>
      </c>
      <c r="F22" s="417" t="s">
        <v>16</v>
      </c>
      <c r="G22" s="444">
        <v>4410</v>
      </c>
      <c r="H22" s="473">
        <v>294</v>
      </c>
    </row>
    <row r="23" spans="1:9" ht="41.25" customHeight="1">
      <c r="A23" s="498"/>
      <c r="B23" s="510"/>
      <c r="C23" s="44" t="s">
        <v>607</v>
      </c>
      <c r="D23" s="376"/>
      <c r="E23" s="425">
        <v>7.5</v>
      </c>
      <c r="F23" s="417" t="s">
        <v>16</v>
      </c>
      <c r="G23" s="444">
        <v>3855</v>
      </c>
      <c r="H23" s="473">
        <v>514</v>
      </c>
    </row>
    <row r="24" spans="1:9" ht="41.25" customHeight="1">
      <c r="A24" s="498" t="s">
        <v>189</v>
      </c>
      <c r="B24" s="510" t="s">
        <v>375</v>
      </c>
      <c r="C24" s="44" t="s">
        <v>492</v>
      </c>
      <c r="D24" s="376"/>
      <c r="E24" s="425">
        <v>2.88</v>
      </c>
      <c r="F24" s="417" t="s">
        <v>36</v>
      </c>
      <c r="G24" s="444">
        <v>885</v>
      </c>
      <c r="H24" s="473">
        <v>307.29166666666669</v>
      </c>
    </row>
    <row r="25" spans="1:9" ht="41.25" customHeight="1">
      <c r="A25" s="498" t="s">
        <v>190</v>
      </c>
      <c r="B25" s="510" t="s">
        <v>376</v>
      </c>
      <c r="C25" s="44" t="s">
        <v>493</v>
      </c>
      <c r="D25" s="376"/>
      <c r="E25" s="425">
        <v>2.4</v>
      </c>
      <c r="F25" s="417" t="s">
        <v>36</v>
      </c>
      <c r="G25" s="444">
        <v>1125</v>
      </c>
      <c r="H25" s="473">
        <v>468.75</v>
      </c>
    </row>
    <row r="26" spans="1:9" ht="41.25" customHeight="1">
      <c r="A26" s="498" t="s">
        <v>191</v>
      </c>
      <c r="B26" s="510" t="s">
        <v>377</v>
      </c>
      <c r="C26" s="44" t="s">
        <v>494</v>
      </c>
      <c r="D26" s="376"/>
      <c r="E26" s="425">
        <v>4.8</v>
      </c>
      <c r="F26" s="417" t="s">
        <v>36</v>
      </c>
      <c r="G26" s="444">
        <v>1240</v>
      </c>
      <c r="H26" s="473">
        <v>258.33333333333337</v>
      </c>
    </row>
    <row r="27" spans="1:9" ht="41.25" customHeight="1">
      <c r="A27" s="498" t="s">
        <v>192</v>
      </c>
      <c r="B27" s="510" t="s">
        <v>378</v>
      </c>
      <c r="C27" s="64" t="s">
        <v>580</v>
      </c>
      <c r="D27" s="376"/>
      <c r="E27" s="425">
        <v>5.76</v>
      </c>
      <c r="F27" s="417" t="s">
        <v>36</v>
      </c>
      <c r="G27" s="444">
        <v>1935</v>
      </c>
      <c r="H27" s="473">
        <v>335.9375</v>
      </c>
    </row>
    <row r="28" spans="1:9" ht="41.25" customHeight="1">
      <c r="A28" s="498" t="s">
        <v>193</v>
      </c>
      <c r="B28" s="510" t="s">
        <v>379</v>
      </c>
      <c r="C28" s="44" t="s">
        <v>498</v>
      </c>
      <c r="D28" s="376"/>
      <c r="E28" s="425">
        <v>4.32</v>
      </c>
      <c r="F28" s="417" t="s">
        <v>36</v>
      </c>
      <c r="G28" s="444">
        <v>1865</v>
      </c>
      <c r="H28" s="473">
        <v>431.71296296296293</v>
      </c>
    </row>
    <row r="29" spans="1:9" ht="41.25" customHeight="1">
      <c r="A29" s="498" t="s">
        <v>194</v>
      </c>
      <c r="B29" s="510" t="s">
        <v>380</v>
      </c>
      <c r="C29" s="44" t="s">
        <v>495</v>
      </c>
      <c r="D29" s="376"/>
      <c r="E29" s="425">
        <v>10.8</v>
      </c>
      <c r="F29" s="417" t="s">
        <v>36</v>
      </c>
      <c r="G29" s="444">
        <v>3850</v>
      </c>
      <c r="H29" s="473">
        <v>356.48148148148147</v>
      </c>
    </row>
    <row r="30" spans="1:9" ht="41.25" customHeight="1">
      <c r="A30" s="498" t="s">
        <v>195</v>
      </c>
      <c r="B30" s="510" t="s">
        <v>381</v>
      </c>
      <c r="C30" s="44" t="s">
        <v>496</v>
      </c>
      <c r="D30" s="376"/>
      <c r="E30" s="425">
        <v>10</v>
      </c>
      <c r="F30" s="417" t="s">
        <v>16</v>
      </c>
      <c r="G30" s="444">
        <v>3065</v>
      </c>
      <c r="H30" s="473">
        <v>306.5</v>
      </c>
    </row>
    <row r="31" spans="1:9" ht="41.25" customHeight="1">
      <c r="A31" s="498" t="s">
        <v>196</v>
      </c>
      <c r="B31" s="510" t="s">
        <v>382</v>
      </c>
      <c r="C31" s="44" t="s">
        <v>497</v>
      </c>
      <c r="D31" s="376"/>
      <c r="E31" s="425">
        <v>15</v>
      </c>
      <c r="F31" s="417" t="s">
        <v>16</v>
      </c>
      <c r="G31" s="444">
        <v>3255</v>
      </c>
      <c r="H31" s="473">
        <v>217</v>
      </c>
    </row>
    <row r="32" spans="1:9" ht="41.25" customHeight="1">
      <c r="A32" s="498" t="s">
        <v>199</v>
      </c>
      <c r="B32" s="510" t="s">
        <v>383</v>
      </c>
      <c r="C32" s="44" t="s">
        <v>499</v>
      </c>
      <c r="D32" s="376"/>
      <c r="E32" s="425">
        <v>3</v>
      </c>
      <c r="F32" s="417" t="s">
        <v>16</v>
      </c>
      <c r="G32" s="444">
        <v>2120</v>
      </c>
      <c r="H32" s="473">
        <v>706.66666666666663</v>
      </c>
      <c r="I32" s="496"/>
    </row>
    <row r="33" spans="1:10" ht="41.25" customHeight="1">
      <c r="A33" s="498" t="s">
        <v>200</v>
      </c>
      <c r="B33" s="510" t="s">
        <v>384</v>
      </c>
      <c r="C33" s="44" t="s">
        <v>500</v>
      </c>
      <c r="D33" s="376"/>
      <c r="E33" s="425">
        <v>3</v>
      </c>
      <c r="F33" s="417" t="s">
        <v>16</v>
      </c>
      <c r="G33" s="444">
        <v>3255</v>
      </c>
      <c r="H33" s="473">
        <v>1085</v>
      </c>
      <c r="I33" s="496"/>
    </row>
    <row r="34" spans="1:10" ht="41.25" customHeight="1">
      <c r="A34" s="498" t="s">
        <v>201</v>
      </c>
      <c r="B34" s="510" t="s">
        <v>385</v>
      </c>
      <c r="C34" s="44" t="s">
        <v>501</v>
      </c>
      <c r="D34" s="376"/>
      <c r="E34" s="425">
        <v>3</v>
      </c>
      <c r="F34" s="417" t="s">
        <v>16</v>
      </c>
      <c r="G34" s="444">
        <v>2675</v>
      </c>
      <c r="H34" s="473">
        <v>891.66666666666663</v>
      </c>
      <c r="I34" s="496"/>
    </row>
    <row r="35" spans="1:10" ht="41.25" customHeight="1">
      <c r="A35" s="498" t="s">
        <v>202</v>
      </c>
      <c r="B35" s="510" t="s">
        <v>386</v>
      </c>
      <c r="C35" s="398" t="s">
        <v>502</v>
      </c>
      <c r="D35" s="376"/>
      <c r="E35" s="425">
        <v>3</v>
      </c>
      <c r="F35" s="417" t="s">
        <v>16</v>
      </c>
      <c r="G35" s="444">
        <v>3810</v>
      </c>
      <c r="H35" s="473">
        <v>1270</v>
      </c>
      <c r="I35" s="496"/>
    </row>
    <row r="36" spans="1:10" ht="41.25" customHeight="1">
      <c r="A36" s="498" t="s">
        <v>203</v>
      </c>
      <c r="B36" s="510" t="s">
        <v>387</v>
      </c>
      <c r="C36" s="44" t="s">
        <v>503</v>
      </c>
      <c r="D36" s="376"/>
      <c r="E36" s="425">
        <v>15</v>
      </c>
      <c r="F36" s="417" t="s">
        <v>16</v>
      </c>
      <c r="G36" s="444">
        <v>2360</v>
      </c>
      <c r="H36" s="473">
        <v>157.33333333333334</v>
      </c>
    </row>
    <row r="37" spans="1:10" s="47" customFormat="1" ht="41.25" customHeight="1">
      <c r="A37" s="499" t="s">
        <v>204</v>
      </c>
      <c r="B37" s="510" t="s">
        <v>388</v>
      </c>
      <c r="C37" s="44" t="s">
        <v>568</v>
      </c>
      <c r="D37" s="376"/>
      <c r="E37" s="425">
        <v>0</v>
      </c>
      <c r="F37" s="417" t="s">
        <v>28</v>
      </c>
      <c r="G37" s="444">
        <v>380</v>
      </c>
      <c r="H37" s="473"/>
      <c r="J37"/>
    </row>
    <row r="38" spans="1:10" s="47" customFormat="1" ht="41.25" customHeight="1">
      <c r="A38" s="499"/>
      <c r="B38" s="510"/>
      <c r="C38" s="44" t="s">
        <v>567</v>
      </c>
      <c r="D38" s="376"/>
      <c r="E38" s="425">
        <v>0</v>
      </c>
      <c r="F38" s="417" t="s">
        <v>28</v>
      </c>
      <c r="G38" s="444">
        <v>315</v>
      </c>
      <c r="H38" s="473"/>
      <c r="J38"/>
    </row>
    <row r="39" spans="1:10" s="47" customFormat="1" ht="41.25" customHeight="1">
      <c r="A39" s="499" t="s">
        <v>205</v>
      </c>
      <c r="B39" s="510" t="s">
        <v>389</v>
      </c>
      <c r="C39" s="44" t="s">
        <v>504</v>
      </c>
      <c r="D39" s="376"/>
      <c r="E39" s="425">
        <v>0</v>
      </c>
      <c r="F39" s="417" t="s">
        <v>28</v>
      </c>
      <c r="G39" s="444">
        <v>94.5</v>
      </c>
      <c r="H39" s="473"/>
      <c r="J39"/>
    </row>
    <row r="40" spans="1:10" s="47" customFormat="1" ht="41.25" customHeight="1">
      <c r="A40" s="499"/>
      <c r="B40" s="510"/>
      <c r="C40" s="44" t="s">
        <v>668</v>
      </c>
      <c r="D40" s="376"/>
      <c r="E40" s="425">
        <v>0</v>
      </c>
      <c r="F40" s="417"/>
      <c r="G40" s="444">
        <v>155</v>
      </c>
      <c r="H40" s="473"/>
      <c r="J40"/>
    </row>
    <row r="41" spans="1:10" s="47" customFormat="1" ht="41.25" customHeight="1">
      <c r="A41" s="499" t="s">
        <v>206</v>
      </c>
      <c r="B41" s="510" t="s">
        <v>390</v>
      </c>
      <c r="C41" s="44" t="s">
        <v>566</v>
      </c>
      <c r="D41" s="376"/>
      <c r="E41" s="425">
        <v>0</v>
      </c>
      <c r="F41" s="417" t="s">
        <v>28</v>
      </c>
      <c r="G41" s="444">
        <v>300</v>
      </c>
      <c r="H41" s="473"/>
      <c r="J41"/>
    </row>
    <row r="42" spans="1:10" s="47" customFormat="1" ht="41.25" customHeight="1">
      <c r="A42" s="499" t="s">
        <v>207</v>
      </c>
      <c r="B42" s="510" t="s">
        <v>391</v>
      </c>
      <c r="C42" s="44" t="s">
        <v>505</v>
      </c>
      <c r="D42" s="376"/>
      <c r="E42" s="425">
        <v>0</v>
      </c>
      <c r="F42" s="417" t="s">
        <v>28</v>
      </c>
      <c r="G42" s="444">
        <v>73</v>
      </c>
      <c r="H42" s="473"/>
      <c r="J42"/>
    </row>
    <row r="43" spans="1:10" ht="41.25" customHeight="1">
      <c r="A43" s="498" t="s">
        <v>209</v>
      </c>
      <c r="B43" s="510" t="s">
        <v>392</v>
      </c>
      <c r="C43" s="44" t="s">
        <v>506</v>
      </c>
      <c r="D43" s="376"/>
      <c r="E43" s="425">
        <v>2</v>
      </c>
      <c r="F43" s="417" t="s">
        <v>16</v>
      </c>
      <c r="G43" s="444">
        <v>7085</v>
      </c>
      <c r="H43" s="473">
        <v>3542.5</v>
      </c>
    </row>
    <row r="44" spans="1:10" ht="41.25" customHeight="1">
      <c r="A44" s="498" t="s">
        <v>210</v>
      </c>
      <c r="B44" s="510" t="s">
        <v>393</v>
      </c>
      <c r="C44" s="44" t="s">
        <v>507</v>
      </c>
      <c r="D44" s="376"/>
      <c r="E44" s="425">
        <v>2</v>
      </c>
      <c r="F44" s="417" t="s">
        <v>16</v>
      </c>
      <c r="G44" s="444">
        <v>8030</v>
      </c>
      <c r="H44" s="473">
        <v>4015</v>
      </c>
    </row>
    <row r="45" spans="1:10" ht="41.25" customHeight="1">
      <c r="A45" s="498" t="s">
        <v>211</v>
      </c>
      <c r="B45" s="510" t="s">
        <v>394</v>
      </c>
      <c r="C45" s="44" t="s">
        <v>508</v>
      </c>
      <c r="D45" s="376"/>
      <c r="E45" s="425">
        <v>0</v>
      </c>
      <c r="F45" s="417" t="s">
        <v>28</v>
      </c>
      <c r="G45" s="444">
        <v>360</v>
      </c>
      <c r="H45" s="473"/>
    </row>
    <row r="46" spans="1:10" ht="41.25" customHeight="1">
      <c r="A46" s="498" t="s">
        <v>212</v>
      </c>
      <c r="B46" s="510" t="s">
        <v>395</v>
      </c>
      <c r="C46" s="44" t="s">
        <v>509</v>
      </c>
      <c r="D46" s="376"/>
      <c r="E46" s="425">
        <v>0</v>
      </c>
      <c r="F46" s="417" t="s">
        <v>28</v>
      </c>
      <c r="G46" s="444">
        <v>300</v>
      </c>
      <c r="H46" s="473"/>
    </row>
    <row r="47" spans="1:10" ht="41.25" customHeight="1">
      <c r="A47" s="498" t="s">
        <v>213</v>
      </c>
      <c r="B47" s="510" t="s">
        <v>396</v>
      </c>
      <c r="C47" s="44" t="s">
        <v>510</v>
      </c>
      <c r="D47" s="376"/>
      <c r="E47" s="425">
        <v>0</v>
      </c>
      <c r="F47" s="417" t="s">
        <v>28</v>
      </c>
      <c r="G47" s="444">
        <v>3325</v>
      </c>
      <c r="H47" s="473"/>
      <c r="I47" s="496"/>
    </row>
    <row r="48" spans="1:10" ht="41.25" customHeight="1">
      <c r="A48" s="498" t="s">
        <v>478</v>
      </c>
      <c r="B48" s="510" t="s">
        <v>477</v>
      </c>
      <c r="C48" s="44" t="s">
        <v>511</v>
      </c>
      <c r="D48" s="376"/>
      <c r="E48" s="425">
        <v>0</v>
      </c>
      <c r="F48" s="417" t="s">
        <v>28</v>
      </c>
      <c r="G48" s="444">
        <v>440</v>
      </c>
      <c r="H48" s="473"/>
      <c r="I48" s="496"/>
    </row>
    <row r="49" spans="1:9" ht="41.25" customHeight="1">
      <c r="A49" s="498" t="s">
        <v>215</v>
      </c>
      <c r="B49" s="510" t="s">
        <v>397</v>
      </c>
      <c r="C49" s="44" t="s">
        <v>512</v>
      </c>
      <c r="D49" s="376"/>
      <c r="E49" s="425">
        <v>0</v>
      </c>
      <c r="F49" s="417" t="s">
        <v>36</v>
      </c>
      <c r="G49" s="444">
        <v>655</v>
      </c>
      <c r="H49" s="473"/>
      <c r="I49" s="496"/>
    </row>
    <row r="50" spans="1:9" ht="41.25" customHeight="1">
      <c r="A50" s="498" t="s">
        <v>216</v>
      </c>
      <c r="B50" s="510" t="s">
        <v>398</v>
      </c>
      <c r="C50" s="44" t="s">
        <v>513</v>
      </c>
      <c r="D50" s="376"/>
      <c r="E50" s="425">
        <v>0</v>
      </c>
      <c r="F50" s="417" t="s">
        <v>36</v>
      </c>
      <c r="G50" s="444">
        <v>1445</v>
      </c>
      <c r="H50" s="473"/>
      <c r="I50" s="496"/>
    </row>
    <row r="51" spans="1:9" ht="41.25" customHeight="1">
      <c r="A51" s="498" t="s">
        <v>217</v>
      </c>
      <c r="B51" s="510" t="s">
        <v>399</v>
      </c>
      <c r="C51" s="44" t="s">
        <v>604</v>
      </c>
      <c r="D51" s="376"/>
      <c r="E51" s="425">
        <v>0</v>
      </c>
      <c r="F51" s="417" t="s">
        <v>28</v>
      </c>
      <c r="G51" s="444">
        <v>335</v>
      </c>
      <c r="H51" s="473"/>
      <c r="I51" s="496"/>
    </row>
    <row r="52" spans="1:9" ht="41.25" customHeight="1">
      <c r="A52" s="498"/>
      <c r="B52" s="510"/>
      <c r="C52" s="44" t="s">
        <v>514</v>
      </c>
      <c r="D52" s="376"/>
      <c r="E52" s="425">
        <v>0</v>
      </c>
      <c r="F52" s="417" t="s">
        <v>28</v>
      </c>
      <c r="G52" s="444">
        <v>340</v>
      </c>
      <c r="H52" s="473"/>
    </row>
    <row r="53" spans="1:9" ht="41.25" customHeight="1">
      <c r="A53" s="498" t="s">
        <v>219</v>
      </c>
      <c r="B53" s="510" t="s">
        <v>400</v>
      </c>
      <c r="C53" s="44" t="s">
        <v>515</v>
      </c>
      <c r="D53" s="376"/>
      <c r="E53" s="425">
        <v>0</v>
      </c>
      <c r="F53" s="417" t="s">
        <v>28</v>
      </c>
      <c r="G53" s="444">
        <v>610</v>
      </c>
      <c r="H53" s="473"/>
    </row>
    <row r="54" spans="1:9" ht="41.25" customHeight="1">
      <c r="A54" s="498" t="s">
        <v>220</v>
      </c>
      <c r="B54" s="510" t="s">
        <v>401</v>
      </c>
      <c r="C54" s="44" t="s">
        <v>516</v>
      </c>
      <c r="D54" s="376"/>
      <c r="E54" s="425">
        <v>0</v>
      </c>
      <c r="F54" s="417" t="s">
        <v>28</v>
      </c>
      <c r="G54" s="444">
        <v>470</v>
      </c>
      <c r="H54" s="473"/>
    </row>
    <row r="55" spans="1:9" ht="41.25" customHeight="1">
      <c r="A55" s="498" t="s">
        <v>221</v>
      </c>
      <c r="B55" s="510" t="s">
        <v>402</v>
      </c>
      <c r="C55" s="44" t="s">
        <v>517</v>
      </c>
      <c r="D55" s="376"/>
      <c r="E55" s="425">
        <v>0</v>
      </c>
      <c r="F55" s="417" t="s">
        <v>28</v>
      </c>
      <c r="G55" s="444">
        <v>425</v>
      </c>
      <c r="H55" s="473"/>
    </row>
    <row r="56" spans="1:9" ht="41.25" customHeight="1">
      <c r="A56" s="498" t="s">
        <v>223</v>
      </c>
      <c r="B56" s="510" t="s">
        <v>403</v>
      </c>
      <c r="C56" s="44" t="s">
        <v>582</v>
      </c>
      <c r="D56" s="376"/>
      <c r="E56" s="425">
        <v>0</v>
      </c>
      <c r="F56" s="417" t="s">
        <v>28</v>
      </c>
      <c r="G56" s="444">
        <v>290</v>
      </c>
      <c r="H56" s="473"/>
    </row>
    <row r="57" spans="1:9" ht="41.25" customHeight="1">
      <c r="A57" s="498"/>
      <c r="B57" s="510"/>
      <c r="C57" s="44" t="s">
        <v>581</v>
      </c>
      <c r="D57" s="376"/>
      <c r="E57" s="425">
        <v>0</v>
      </c>
      <c r="F57" s="417" t="s">
        <v>28</v>
      </c>
      <c r="G57" s="444">
        <v>1035</v>
      </c>
      <c r="H57" s="473"/>
    </row>
    <row r="58" spans="1:9" ht="41.25" customHeight="1">
      <c r="A58" s="498"/>
      <c r="B58" s="510"/>
      <c r="C58" s="385" t="s">
        <v>569</v>
      </c>
      <c r="D58" s="376"/>
      <c r="E58" s="425">
        <v>0</v>
      </c>
      <c r="F58" s="417" t="s">
        <v>28</v>
      </c>
      <c r="G58" s="444">
        <v>7085</v>
      </c>
      <c r="H58" s="473"/>
    </row>
    <row r="59" spans="1:9" ht="41.25" customHeight="1">
      <c r="A59" s="498"/>
      <c r="B59" s="510"/>
      <c r="C59" s="385" t="s">
        <v>570</v>
      </c>
      <c r="D59" s="376"/>
      <c r="E59" s="425">
        <v>0</v>
      </c>
      <c r="F59" s="417" t="s">
        <v>28</v>
      </c>
      <c r="G59" s="444">
        <v>6945</v>
      </c>
      <c r="H59" s="473"/>
    </row>
    <row r="60" spans="1:9" ht="41.25" customHeight="1">
      <c r="A60" s="498"/>
      <c r="B60" s="510"/>
      <c r="C60" s="385" t="s">
        <v>587</v>
      </c>
      <c r="D60" s="376"/>
      <c r="E60" s="425">
        <v>0</v>
      </c>
      <c r="F60" s="417" t="s">
        <v>28</v>
      </c>
      <c r="G60" s="444">
        <v>6800</v>
      </c>
      <c r="H60" s="473"/>
    </row>
    <row r="61" spans="1:9" ht="41.25" customHeight="1">
      <c r="A61" s="498"/>
      <c r="B61" s="510"/>
      <c r="C61" s="385" t="s">
        <v>571</v>
      </c>
      <c r="D61" s="376"/>
      <c r="E61" s="425">
        <v>0</v>
      </c>
      <c r="F61" s="417" t="s">
        <v>28</v>
      </c>
      <c r="G61" s="444">
        <v>7370</v>
      </c>
      <c r="H61" s="473"/>
    </row>
    <row r="62" spans="1:9" ht="41.25" customHeight="1">
      <c r="A62" s="498"/>
      <c r="B62" s="510"/>
      <c r="C62" s="385" t="s">
        <v>572</v>
      </c>
      <c r="D62" s="376"/>
      <c r="E62" s="425">
        <v>0</v>
      </c>
      <c r="F62" s="417" t="s">
        <v>28</v>
      </c>
      <c r="G62" s="444">
        <v>7225</v>
      </c>
      <c r="H62" s="473"/>
    </row>
    <row r="63" spans="1:9" ht="41.25" customHeight="1">
      <c r="A63" s="498"/>
      <c r="B63" s="510"/>
      <c r="C63" s="385" t="s">
        <v>573</v>
      </c>
      <c r="D63" s="376"/>
      <c r="E63" s="425">
        <v>0</v>
      </c>
      <c r="F63" s="417" t="s">
        <v>28</v>
      </c>
      <c r="G63" s="444">
        <v>7085</v>
      </c>
      <c r="H63" s="473"/>
    </row>
    <row r="64" spans="1:9" ht="41.25" customHeight="1">
      <c r="A64" s="498"/>
      <c r="B64" s="510"/>
      <c r="C64" s="385" t="s">
        <v>574</v>
      </c>
      <c r="D64" s="376"/>
      <c r="E64" s="425">
        <v>0</v>
      </c>
      <c r="F64" s="417" t="s">
        <v>28</v>
      </c>
      <c r="G64" s="444">
        <v>6945</v>
      </c>
      <c r="H64" s="473"/>
    </row>
    <row r="65" spans="1:10" ht="41.25" customHeight="1">
      <c r="A65" s="498"/>
      <c r="B65" s="510"/>
      <c r="C65" s="538" t="s">
        <v>575</v>
      </c>
      <c r="D65" s="376"/>
      <c r="E65" s="425">
        <v>0</v>
      </c>
      <c r="F65" s="417" t="s">
        <v>28</v>
      </c>
      <c r="G65" s="444">
        <v>920</v>
      </c>
      <c r="H65" s="473"/>
    </row>
    <row r="66" spans="1:10" ht="41.25" customHeight="1">
      <c r="A66" s="498"/>
      <c r="B66" s="510"/>
      <c r="C66" s="538" t="s">
        <v>576</v>
      </c>
      <c r="D66" s="376"/>
      <c r="E66" s="425">
        <v>0</v>
      </c>
      <c r="F66" s="417" t="s">
        <v>28</v>
      </c>
      <c r="G66" s="444">
        <v>965</v>
      </c>
      <c r="H66" s="473"/>
    </row>
    <row r="67" spans="1:10" ht="41.25" customHeight="1">
      <c r="A67" s="498"/>
      <c r="B67" s="510"/>
      <c r="C67" s="538" t="s">
        <v>577</v>
      </c>
      <c r="D67" s="376"/>
      <c r="E67" s="425">
        <v>0</v>
      </c>
      <c r="F67" s="417" t="s">
        <v>28</v>
      </c>
      <c r="G67" s="444">
        <v>1100</v>
      </c>
      <c r="H67" s="473"/>
    </row>
    <row r="68" spans="1:10" ht="41.25" customHeight="1">
      <c r="A68" s="498"/>
      <c r="B68" s="510"/>
      <c r="C68" s="538" t="s">
        <v>578</v>
      </c>
      <c r="D68" s="376"/>
      <c r="E68" s="425">
        <v>0</v>
      </c>
      <c r="F68" s="417" t="s">
        <v>28</v>
      </c>
      <c r="G68" s="444">
        <v>1165</v>
      </c>
      <c r="H68" s="473"/>
    </row>
    <row r="69" spans="1:10" ht="41.25" customHeight="1">
      <c r="A69" s="498"/>
      <c r="B69" s="510"/>
      <c r="C69" s="538" t="s">
        <v>579</v>
      </c>
      <c r="D69" s="376"/>
      <c r="E69" s="425">
        <v>0</v>
      </c>
      <c r="F69" s="417" t="s">
        <v>28</v>
      </c>
      <c r="G69" s="444">
        <v>1325</v>
      </c>
      <c r="H69" s="473"/>
    </row>
    <row r="70" spans="1:10" ht="41.25" customHeight="1">
      <c r="A70" s="498"/>
      <c r="B70" s="510"/>
      <c r="C70" s="539" t="s">
        <v>659</v>
      </c>
      <c r="D70" s="376"/>
      <c r="E70" s="425">
        <v>0</v>
      </c>
      <c r="F70" s="417" t="s">
        <v>28</v>
      </c>
      <c r="G70" s="444">
        <v>4815</v>
      </c>
      <c r="H70" s="473"/>
    </row>
    <row r="71" spans="1:10" ht="41.25" customHeight="1">
      <c r="A71" s="498" t="s">
        <v>224</v>
      </c>
      <c r="B71" s="510" t="s">
        <v>404</v>
      </c>
      <c r="C71" s="44" t="s">
        <v>518</v>
      </c>
      <c r="D71" s="376"/>
      <c r="E71" s="425">
        <v>0</v>
      </c>
      <c r="F71" s="417" t="s">
        <v>36</v>
      </c>
      <c r="G71" s="444">
        <v>345</v>
      </c>
      <c r="H71" s="473"/>
    </row>
    <row r="72" spans="1:10" ht="41.25" customHeight="1">
      <c r="A72" s="498"/>
      <c r="B72" s="510"/>
      <c r="C72" s="44" t="s">
        <v>606</v>
      </c>
      <c r="D72" s="376"/>
      <c r="E72" s="425">
        <v>3</v>
      </c>
      <c r="F72" s="417" t="s">
        <v>586</v>
      </c>
      <c r="G72" s="444">
        <v>675</v>
      </c>
      <c r="H72" s="473">
        <v>225</v>
      </c>
    </row>
    <row r="73" spans="1:10" ht="40.5" customHeight="1">
      <c r="A73" s="498"/>
      <c r="B73" s="510"/>
      <c r="C73" s="44" t="s">
        <v>605</v>
      </c>
      <c r="D73" s="376"/>
      <c r="E73" s="425">
        <v>2.4</v>
      </c>
      <c r="F73" s="417" t="s">
        <v>586</v>
      </c>
      <c r="G73" s="444">
        <v>540</v>
      </c>
      <c r="H73" s="474">
        <v>225</v>
      </c>
    </row>
    <row r="74" spans="1:10" ht="41.25" customHeight="1" thickBot="1">
      <c r="C74" s="44" t="s">
        <v>669</v>
      </c>
      <c r="D74" s="540"/>
      <c r="E74" s="537">
        <v>2.4</v>
      </c>
      <c r="G74" s="444">
        <v>850</v>
      </c>
      <c r="H74" s="490">
        <v>354.16666666666669</v>
      </c>
    </row>
    <row r="75" spans="1:10" s="381" customFormat="1" ht="40.5" customHeight="1" thickBot="1">
      <c r="A75" s="443"/>
      <c r="B75" s="566"/>
      <c r="C75" s="567"/>
      <c r="D75" s="567"/>
      <c r="E75" s="567"/>
      <c r="F75" s="567"/>
      <c r="G75" s="567"/>
      <c r="H75" s="567"/>
      <c r="J75"/>
    </row>
    <row r="76" spans="1:10" ht="18.75" customHeight="1" thickBot="1">
      <c r="A76" s="550" t="s">
        <v>169</v>
      </c>
      <c r="B76" s="552" t="s">
        <v>168</v>
      </c>
      <c r="C76" s="554" t="s">
        <v>1</v>
      </c>
      <c r="D76" s="555"/>
      <c r="E76" s="558" t="s">
        <v>2</v>
      </c>
      <c r="F76" s="560" t="s">
        <v>3</v>
      </c>
      <c r="G76" s="548" t="s">
        <v>4</v>
      </c>
      <c r="H76" s="549"/>
    </row>
    <row r="77" spans="1:10" ht="66" customHeight="1" thickBot="1">
      <c r="A77" s="562"/>
      <c r="B77" s="563"/>
      <c r="C77" s="556"/>
      <c r="D77" s="557"/>
      <c r="E77" s="559"/>
      <c r="F77" s="561"/>
      <c r="G77" s="447" t="s">
        <v>7</v>
      </c>
      <c r="H77" s="472" t="s">
        <v>8</v>
      </c>
    </row>
    <row r="78" spans="1:10" ht="41.25" customHeight="1">
      <c r="A78" s="497" t="s">
        <v>230</v>
      </c>
      <c r="B78" s="511" t="s">
        <v>407</v>
      </c>
      <c r="C78" s="84" t="s">
        <v>519</v>
      </c>
      <c r="D78" s="375"/>
      <c r="E78" s="419">
        <v>1</v>
      </c>
      <c r="F78" s="420" t="s">
        <v>2</v>
      </c>
      <c r="G78" s="449">
        <v>4555</v>
      </c>
      <c r="H78" s="475">
        <v>4555</v>
      </c>
    </row>
    <row r="79" spans="1:10" ht="41.25" customHeight="1">
      <c r="A79" s="498" t="s">
        <v>231</v>
      </c>
      <c r="B79" s="512" t="s">
        <v>408</v>
      </c>
      <c r="C79" s="64" t="s">
        <v>520</v>
      </c>
      <c r="D79" s="376"/>
      <c r="E79" s="421">
        <v>1</v>
      </c>
      <c r="F79" s="422" t="s">
        <v>2</v>
      </c>
      <c r="G79" s="450">
        <v>8995</v>
      </c>
      <c r="H79" s="476">
        <v>8995</v>
      </c>
    </row>
    <row r="80" spans="1:10" ht="41.25" customHeight="1">
      <c r="A80" s="498" t="s">
        <v>232</v>
      </c>
      <c r="B80" s="512" t="s">
        <v>409</v>
      </c>
      <c r="C80" s="64" t="s">
        <v>521</v>
      </c>
      <c r="D80" s="376"/>
      <c r="E80" s="421">
        <v>1</v>
      </c>
      <c r="F80" s="422" t="s">
        <v>2</v>
      </c>
      <c r="G80" s="450">
        <v>5760</v>
      </c>
      <c r="H80" s="476">
        <v>5760</v>
      </c>
    </row>
    <row r="81" spans="1:8" ht="41.25" customHeight="1">
      <c r="A81" s="498" t="s">
        <v>233</v>
      </c>
      <c r="B81" s="512" t="s">
        <v>410</v>
      </c>
      <c r="C81" s="64" t="s">
        <v>522</v>
      </c>
      <c r="D81" s="376"/>
      <c r="E81" s="421">
        <v>1</v>
      </c>
      <c r="F81" s="422" t="s">
        <v>2</v>
      </c>
      <c r="G81" s="450">
        <v>10070</v>
      </c>
      <c r="H81" s="476">
        <v>10070</v>
      </c>
    </row>
    <row r="82" spans="1:8" ht="41.25" customHeight="1">
      <c r="A82" s="498" t="s">
        <v>234</v>
      </c>
      <c r="B82" s="512" t="s">
        <v>411</v>
      </c>
      <c r="C82" s="64" t="s">
        <v>523</v>
      </c>
      <c r="D82" s="376"/>
      <c r="E82" s="421">
        <v>1</v>
      </c>
      <c r="F82" s="422" t="s">
        <v>2</v>
      </c>
      <c r="G82" s="450">
        <v>6845</v>
      </c>
      <c r="H82" s="476">
        <v>6845</v>
      </c>
    </row>
    <row r="83" spans="1:8" ht="41.25" customHeight="1">
      <c r="A83" s="498" t="s">
        <v>235</v>
      </c>
      <c r="B83" s="512" t="s">
        <v>412</v>
      </c>
      <c r="C83" s="64" t="s">
        <v>524</v>
      </c>
      <c r="D83" s="376"/>
      <c r="E83" s="421">
        <v>1</v>
      </c>
      <c r="F83" s="422" t="s">
        <v>2</v>
      </c>
      <c r="G83" s="450">
        <v>11885</v>
      </c>
      <c r="H83" s="476">
        <v>11885</v>
      </c>
    </row>
    <row r="84" spans="1:8" ht="41.25" customHeight="1">
      <c r="A84" s="498" t="s">
        <v>236</v>
      </c>
      <c r="B84" s="512" t="s">
        <v>413</v>
      </c>
      <c r="C84" s="64" t="s">
        <v>525</v>
      </c>
      <c r="D84" s="376"/>
      <c r="E84" s="421">
        <v>1</v>
      </c>
      <c r="F84" s="422" t="s">
        <v>2</v>
      </c>
      <c r="G84" s="450">
        <v>8115</v>
      </c>
      <c r="H84" s="476">
        <v>8115</v>
      </c>
    </row>
    <row r="85" spans="1:8" ht="41.25" customHeight="1">
      <c r="A85" s="498" t="s">
        <v>237</v>
      </c>
      <c r="B85" s="512" t="s">
        <v>414</v>
      </c>
      <c r="C85" s="64" t="s">
        <v>526</v>
      </c>
      <c r="D85" s="376"/>
      <c r="E85" s="421">
        <v>1</v>
      </c>
      <c r="F85" s="422" t="s">
        <v>2</v>
      </c>
      <c r="G85" s="450">
        <v>13915</v>
      </c>
      <c r="H85" s="476">
        <v>13915</v>
      </c>
    </row>
    <row r="86" spans="1:8" ht="41.25" customHeight="1">
      <c r="A86" s="498" t="s">
        <v>238</v>
      </c>
      <c r="B86" s="512" t="s">
        <v>415</v>
      </c>
      <c r="C86" s="64" t="s">
        <v>527</v>
      </c>
      <c r="D86" s="376"/>
      <c r="E86" s="421">
        <v>1</v>
      </c>
      <c r="F86" s="422" t="s">
        <v>2</v>
      </c>
      <c r="G86" s="450">
        <v>9630</v>
      </c>
      <c r="H86" s="476">
        <v>9630</v>
      </c>
    </row>
    <row r="87" spans="1:8" ht="41.25" customHeight="1">
      <c r="A87" s="498" t="s">
        <v>239</v>
      </c>
      <c r="B87" s="512" t="s">
        <v>416</v>
      </c>
      <c r="C87" s="64" t="s">
        <v>528</v>
      </c>
      <c r="D87" s="376"/>
      <c r="E87" s="421">
        <v>1</v>
      </c>
      <c r="F87" s="422" t="s">
        <v>2</v>
      </c>
      <c r="G87" s="450">
        <v>16675</v>
      </c>
      <c r="H87" s="476">
        <v>16675</v>
      </c>
    </row>
    <row r="88" spans="1:8" ht="41.25" customHeight="1">
      <c r="A88" s="498" t="s">
        <v>240</v>
      </c>
      <c r="B88" s="512" t="s">
        <v>417</v>
      </c>
      <c r="C88" s="64" t="s">
        <v>529</v>
      </c>
      <c r="D88" s="376"/>
      <c r="E88" s="421">
        <v>1</v>
      </c>
      <c r="F88" s="422" t="s">
        <v>2</v>
      </c>
      <c r="G88" s="450">
        <v>11525</v>
      </c>
      <c r="H88" s="476">
        <v>11525</v>
      </c>
    </row>
    <row r="89" spans="1:8" ht="41.25" customHeight="1">
      <c r="A89" s="498" t="s">
        <v>241</v>
      </c>
      <c r="B89" s="512" t="s">
        <v>418</v>
      </c>
      <c r="C89" s="64" t="s">
        <v>530</v>
      </c>
      <c r="D89" s="376"/>
      <c r="E89" s="421">
        <v>1</v>
      </c>
      <c r="F89" s="422" t="s">
        <v>2</v>
      </c>
      <c r="G89" s="450">
        <v>21960</v>
      </c>
      <c r="H89" s="476">
        <v>21960</v>
      </c>
    </row>
    <row r="90" spans="1:8" ht="41.25" customHeight="1">
      <c r="A90" s="498" t="s">
        <v>242</v>
      </c>
      <c r="B90" s="512" t="s">
        <v>419</v>
      </c>
      <c r="C90" s="64" t="s">
        <v>531</v>
      </c>
      <c r="D90" s="376"/>
      <c r="E90" s="421">
        <v>1</v>
      </c>
      <c r="F90" s="422" t="s">
        <v>2</v>
      </c>
      <c r="G90" s="450">
        <v>13795</v>
      </c>
      <c r="H90" s="476">
        <v>13795</v>
      </c>
    </row>
    <row r="91" spans="1:8" ht="41.25" customHeight="1">
      <c r="A91" s="498" t="s">
        <v>243</v>
      </c>
      <c r="B91" s="512" t="s">
        <v>420</v>
      </c>
      <c r="C91" s="64" t="s">
        <v>532</v>
      </c>
      <c r="D91" s="376"/>
      <c r="E91" s="421">
        <v>1</v>
      </c>
      <c r="F91" s="422" t="s">
        <v>2</v>
      </c>
      <c r="G91" s="450">
        <v>26885</v>
      </c>
      <c r="H91" s="476">
        <v>26885</v>
      </c>
    </row>
    <row r="92" spans="1:8" ht="41.25" customHeight="1">
      <c r="A92" s="498" t="s">
        <v>244</v>
      </c>
      <c r="B92" s="512" t="s">
        <v>421</v>
      </c>
      <c r="C92" s="64" t="s">
        <v>533</v>
      </c>
      <c r="D92" s="376"/>
      <c r="E92" s="421">
        <v>1</v>
      </c>
      <c r="F92" s="422" t="s">
        <v>2</v>
      </c>
      <c r="G92" s="450">
        <v>15725</v>
      </c>
      <c r="H92" s="476">
        <v>15725</v>
      </c>
    </row>
    <row r="93" spans="1:8" ht="41.25" customHeight="1">
      <c r="A93" s="498" t="s">
        <v>245</v>
      </c>
      <c r="B93" s="512" t="s">
        <v>422</v>
      </c>
      <c r="C93" s="64" t="s">
        <v>534</v>
      </c>
      <c r="D93" s="376"/>
      <c r="E93" s="421">
        <v>1</v>
      </c>
      <c r="F93" s="422" t="s">
        <v>2</v>
      </c>
      <c r="G93" s="450">
        <v>31260</v>
      </c>
      <c r="H93" s="476">
        <v>31260</v>
      </c>
    </row>
    <row r="94" spans="1:8" ht="41.25" customHeight="1">
      <c r="A94" s="498" t="s">
        <v>246</v>
      </c>
      <c r="B94" s="512" t="s">
        <v>423</v>
      </c>
      <c r="C94" s="64" t="s">
        <v>535</v>
      </c>
      <c r="D94" s="376"/>
      <c r="E94" s="421">
        <v>1</v>
      </c>
      <c r="F94" s="422" t="s">
        <v>2</v>
      </c>
      <c r="G94" s="450">
        <v>17640</v>
      </c>
      <c r="H94" s="476">
        <v>17640</v>
      </c>
    </row>
    <row r="95" spans="1:8" ht="41.25" customHeight="1">
      <c r="A95" s="498" t="s">
        <v>247</v>
      </c>
      <c r="B95" s="512" t="s">
        <v>424</v>
      </c>
      <c r="C95" s="64" t="s">
        <v>536</v>
      </c>
      <c r="D95" s="376"/>
      <c r="E95" s="421">
        <v>1</v>
      </c>
      <c r="F95" s="422" t="s">
        <v>2</v>
      </c>
      <c r="G95" s="450">
        <v>35640</v>
      </c>
      <c r="H95" s="476">
        <v>35640</v>
      </c>
    </row>
    <row r="96" spans="1:8" ht="41.25" customHeight="1">
      <c r="A96" s="498" t="s">
        <v>248</v>
      </c>
      <c r="B96" s="512" t="s">
        <v>425</v>
      </c>
      <c r="C96" s="64" t="s">
        <v>537</v>
      </c>
      <c r="D96" s="376"/>
      <c r="E96" s="421">
        <v>1</v>
      </c>
      <c r="F96" s="422" t="s">
        <v>2</v>
      </c>
      <c r="G96" s="450">
        <v>20525</v>
      </c>
      <c r="H96" s="476">
        <v>20525</v>
      </c>
    </row>
    <row r="97" spans="1:10" ht="41.25" customHeight="1">
      <c r="A97" s="498" t="s">
        <v>249</v>
      </c>
      <c r="B97" s="512" t="s">
        <v>426</v>
      </c>
      <c r="C97" s="64" t="s">
        <v>538</v>
      </c>
      <c r="D97" s="376"/>
      <c r="E97" s="421">
        <v>1</v>
      </c>
      <c r="F97" s="422" t="s">
        <v>2</v>
      </c>
      <c r="G97" s="450">
        <v>40920</v>
      </c>
      <c r="H97" s="476">
        <v>40920</v>
      </c>
    </row>
    <row r="98" spans="1:10" ht="41.25" customHeight="1">
      <c r="A98" s="498" t="s">
        <v>250</v>
      </c>
      <c r="B98" s="512" t="s">
        <v>427</v>
      </c>
      <c r="C98" s="64" t="s">
        <v>539</v>
      </c>
      <c r="D98" s="376"/>
      <c r="E98" s="421">
        <v>1</v>
      </c>
      <c r="F98" s="422" t="s">
        <v>2</v>
      </c>
      <c r="G98" s="450">
        <v>23395</v>
      </c>
      <c r="H98" s="476">
        <v>23395</v>
      </c>
    </row>
    <row r="99" spans="1:10" ht="41.25" customHeight="1">
      <c r="A99" s="498" t="s">
        <v>251</v>
      </c>
      <c r="B99" s="512" t="s">
        <v>428</v>
      </c>
      <c r="C99" s="64" t="s">
        <v>540</v>
      </c>
      <c r="D99" s="376"/>
      <c r="E99" s="421">
        <v>1</v>
      </c>
      <c r="F99" s="422" t="s">
        <v>2</v>
      </c>
      <c r="G99" s="450">
        <v>46200</v>
      </c>
      <c r="H99" s="476">
        <v>46200</v>
      </c>
    </row>
    <row r="100" spans="1:10" ht="41.25" customHeight="1">
      <c r="A100" s="498" t="s">
        <v>252</v>
      </c>
      <c r="B100" s="512" t="s">
        <v>429</v>
      </c>
      <c r="C100" s="64" t="s">
        <v>541</v>
      </c>
      <c r="D100" s="376"/>
      <c r="E100" s="421">
        <v>1</v>
      </c>
      <c r="F100" s="422" t="s">
        <v>2</v>
      </c>
      <c r="G100" s="450">
        <v>25190</v>
      </c>
      <c r="H100" s="476">
        <v>25190</v>
      </c>
    </row>
    <row r="101" spans="1:10" ht="41.25" customHeight="1">
      <c r="A101" s="498" t="s">
        <v>253</v>
      </c>
      <c r="B101" s="512" t="s">
        <v>430</v>
      </c>
      <c r="C101" s="64" t="s">
        <v>542</v>
      </c>
      <c r="D101" s="376"/>
      <c r="E101" s="421">
        <v>1</v>
      </c>
      <c r="F101" s="422" t="s">
        <v>2</v>
      </c>
      <c r="G101" s="450">
        <v>49795</v>
      </c>
      <c r="H101" s="476">
        <v>49795</v>
      </c>
    </row>
    <row r="102" spans="1:10" ht="41.25" customHeight="1">
      <c r="A102" s="498" t="s">
        <v>254</v>
      </c>
      <c r="B102" s="512" t="s">
        <v>431</v>
      </c>
      <c r="C102" s="64" t="s">
        <v>543</v>
      </c>
      <c r="D102" s="376"/>
      <c r="E102" s="421">
        <v>1</v>
      </c>
      <c r="F102" s="422" t="s">
        <v>2</v>
      </c>
      <c r="G102" s="450">
        <v>29475</v>
      </c>
      <c r="H102" s="476">
        <v>29475</v>
      </c>
    </row>
    <row r="103" spans="1:10" ht="41.25" customHeight="1" thickBot="1">
      <c r="A103" s="500" t="s">
        <v>255</v>
      </c>
      <c r="B103" s="513" t="s">
        <v>432</v>
      </c>
      <c r="C103" s="82" t="s">
        <v>544</v>
      </c>
      <c r="D103" s="432"/>
      <c r="E103" s="423">
        <v>1</v>
      </c>
      <c r="F103" s="424" t="s">
        <v>2</v>
      </c>
      <c r="G103" s="451">
        <v>56260</v>
      </c>
      <c r="H103" s="477">
        <v>56260</v>
      </c>
    </row>
    <row r="104" spans="1:10" s="381" customFormat="1" ht="40.5" customHeight="1" thickBot="1">
      <c r="A104" s="443"/>
      <c r="B104" s="566"/>
      <c r="C104" s="567"/>
      <c r="D104" s="567"/>
      <c r="E104" s="567"/>
      <c r="F104" s="567"/>
      <c r="G104" s="567"/>
      <c r="H104" s="567"/>
      <c r="J104"/>
    </row>
    <row r="105" spans="1:10" ht="18.75" customHeight="1" thickBot="1">
      <c r="A105" s="550" t="s">
        <v>169</v>
      </c>
      <c r="B105" s="552" t="s">
        <v>168</v>
      </c>
      <c r="C105" s="554" t="s">
        <v>1</v>
      </c>
      <c r="D105" s="555"/>
      <c r="E105" s="558" t="s">
        <v>2</v>
      </c>
      <c r="F105" s="560" t="s">
        <v>3</v>
      </c>
      <c r="G105" s="548" t="s">
        <v>4</v>
      </c>
      <c r="H105" s="549"/>
    </row>
    <row r="106" spans="1:10" ht="66" customHeight="1" thickBot="1">
      <c r="A106" s="564"/>
      <c r="B106" s="565"/>
      <c r="C106" s="556"/>
      <c r="D106" s="557"/>
      <c r="E106" s="559"/>
      <c r="F106" s="561"/>
      <c r="G106" s="447" t="s">
        <v>7</v>
      </c>
      <c r="H106" s="472" t="s">
        <v>8</v>
      </c>
    </row>
    <row r="107" spans="1:10" ht="41.25" customHeight="1">
      <c r="A107" s="498" t="s">
        <v>225</v>
      </c>
      <c r="B107" s="509" t="s">
        <v>405</v>
      </c>
      <c r="C107" s="299" t="s">
        <v>555</v>
      </c>
      <c r="D107" s="375"/>
      <c r="E107" s="428">
        <v>0</v>
      </c>
      <c r="F107" s="417" t="s">
        <v>28</v>
      </c>
      <c r="G107" s="444">
        <v>150</v>
      </c>
      <c r="H107" s="473"/>
    </row>
    <row r="108" spans="1:10" ht="41.25" customHeight="1">
      <c r="A108" s="498" t="s">
        <v>226</v>
      </c>
      <c r="B108" s="509" t="s">
        <v>406</v>
      </c>
      <c r="C108" s="44" t="s">
        <v>556</v>
      </c>
      <c r="D108" s="376"/>
      <c r="E108" s="425">
        <v>0</v>
      </c>
      <c r="F108" s="417" t="s">
        <v>28</v>
      </c>
      <c r="G108" s="444">
        <v>545</v>
      </c>
      <c r="H108" s="473"/>
    </row>
    <row r="109" spans="1:10" ht="41.25" customHeight="1">
      <c r="A109" s="501" t="s">
        <v>451</v>
      </c>
      <c r="B109" s="509" t="s">
        <v>433</v>
      </c>
      <c r="C109" s="44" t="s">
        <v>670</v>
      </c>
      <c r="D109" s="376"/>
      <c r="E109" s="425"/>
      <c r="F109" s="417" t="s">
        <v>28</v>
      </c>
      <c r="G109" s="444">
        <v>255</v>
      </c>
      <c r="H109" s="473"/>
    </row>
    <row r="110" spans="1:10" ht="41.25" customHeight="1">
      <c r="A110" s="501" t="s">
        <v>452</v>
      </c>
      <c r="B110" s="509" t="s">
        <v>434</v>
      </c>
      <c r="C110" s="44" t="s">
        <v>671</v>
      </c>
      <c r="D110" s="376"/>
      <c r="E110" s="425"/>
      <c r="F110" s="417" t="s">
        <v>28</v>
      </c>
      <c r="G110" s="444">
        <v>230</v>
      </c>
      <c r="H110" s="473"/>
    </row>
    <row r="111" spans="1:10" ht="41.25" customHeight="1">
      <c r="A111" s="501" t="s">
        <v>453</v>
      </c>
      <c r="B111" s="509" t="s">
        <v>435</v>
      </c>
      <c r="C111" s="44" t="s">
        <v>672</v>
      </c>
      <c r="D111" s="376"/>
      <c r="E111" s="425"/>
      <c r="F111" s="417" t="s">
        <v>28</v>
      </c>
      <c r="G111" s="444">
        <v>140</v>
      </c>
      <c r="H111" s="473"/>
    </row>
    <row r="112" spans="1:10" ht="41.25" customHeight="1">
      <c r="A112" s="501" t="s">
        <v>454</v>
      </c>
      <c r="B112" s="509" t="s">
        <v>436</v>
      </c>
      <c r="C112" s="44" t="s">
        <v>673</v>
      </c>
      <c r="D112" s="376"/>
      <c r="E112" s="425"/>
      <c r="F112" s="417" t="s">
        <v>28</v>
      </c>
      <c r="G112" s="444">
        <v>195</v>
      </c>
      <c r="H112" s="473"/>
    </row>
    <row r="113" spans="1:8" ht="41.25" customHeight="1">
      <c r="A113" s="501" t="s">
        <v>455</v>
      </c>
      <c r="B113" s="509" t="s">
        <v>437</v>
      </c>
      <c r="C113" s="44" t="s">
        <v>674</v>
      </c>
      <c r="D113" s="376"/>
      <c r="E113" s="425"/>
      <c r="F113" s="417" t="s">
        <v>28</v>
      </c>
      <c r="G113" s="444">
        <v>10.5</v>
      </c>
      <c r="H113" s="473"/>
    </row>
    <row r="114" spans="1:8" ht="41.25" customHeight="1">
      <c r="A114" s="501" t="s">
        <v>456</v>
      </c>
      <c r="B114" s="509" t="s">
        <v>438</v>
      </c>
      <c r="C114" s="44" t="s">
        <v>675</v>
      </c>
      <c r="D114" s="376"/>
      <c r="E114" s="425"/>
      <c r="F114" s="417" t="s">
        <v>28</v>
      </c>
      <c r="G114" s="444">
        <v>26.200000000000003</v>
      </c>
      <c r="H114" s="473"/>
    </row>
    <row r="115" spans="1:8" ht="41.25" customHeight="1" thickBot="1">
      <c r="A115" s="501" t="s">
        <v>457</v>
      </c>
      <c r="B115" s="509" t="s">
        <v>439</v>
      </c>
      <c r="C115" s="541" t="s">
        <v>676</v>
      </c>
      <c r="D115" s="432"/>
      <c r="E115" s="425"/>
      <c r="F115" s="417" t="s">
        <v>28</v>
      </c>
      <c r="G115" s="444">
        <v>11.5</v>
      </c>
      <c r="H115" s="473"/>
    </row>
    <row r="116" spans="1:8" ht="41.25" customHeight="1">
      <c r="A116" s="501" t="s">
        <v>458</v>
      </c>
      <c r="B116" s="509" t="s">
        <v>440</v>
      </c>
      <c r="C116" s="44" t="s">
        <v>557</v>
      </c>
      <c r="D116" s="376"/>
      <c r="E116" s="425"/>
      <c r="F116" s="417" t="s">
        <v>36</v>
      </c>
      <c r="G116" s="444">
        <v>330</v>
      </c>
      <c r="H116" s="473"/>
    </row>
    <row r="117" spans="1:8" ht="41.25" customHeight="1">
      <c r="A117" s="501" t="s">
        <v>459</v>
      </c>
      <c r="B117" s="509" t="s">
        <v>441</v>
      </c>
      <c r="C117" s="44" t="s">
        <v>558</v>
      </c>
      <c r="D117" s="376"/>
      <c r="E117" s="425"/>
      <c r="F117" s="417" t="s">
        <v>36</v>
      </c>
      <c r="G117" s="444">
        <v>350</v>
      </c>
      <c r="H117" s="473"/>
    </row>
    <row r="118" spans="1:8" ht="41.25" customHeight="1">
      <c r="A118" s="501" t="s">
        <v>460</v>
      </c>
      <c r="B118" s="509" t="s">
        <v>442</v>
      </c>
      <c r="C118" s="44" t="s">
        <v>559</v>
      </c>
      <c r="D118" s="376"/>
      <c r="E118" s="425"/>
      <c r="F118" s="417" t="s">
        <v>36</v>
      </c>
      <c r="G118" s="444">
        <v>270</v>
      </c>
      <c r="H118" s="473"/>
    </row>
    <row r="119" spans="1:8" ht="41.25" customHeight="1">
      <c r="A119" s="501" t="s">
        <v>461</v>
      </c>
      <c r="B119" s="509" t="s">
        <v>443</v>
      </c>
      <c r="C119" s="44" t="s">
        <v>560</v>
      </c>
      <c r="D119" s="376"/>
      <c r="E119" s="425"/>
      <c r="F119" s="417" t="s">
        <v>36</v>
      </c>
      <c r="G119" s="444">
        <v>280</v>
      </c>
      <c r="H119" s="473"/>
    </row>
    <row r="120" spans="1:8" ht="41.25" customHeight="1">
      <c r="A120" s="501" t="s">
        <v>462</v>
      </c>
      <c r="B120" s="509" t="s">
        <v>444</v>
      </c>
      <c r="C120" s="44" t="s">
        <v>561</v>
      </c>
      <c r="D120" s="376"/>
      <c r="E120" s="425"/>
      <c r="F120" s="417" t="s">
        <v>36</v>
      </c>
      <c r="G120" s="444">
        <v>350</v>
      </c>
      <c r="H120" s="473"/>
    </row>
    <row r="121" spans="1:8" ht="41.25" customHeight="1">
      <c r="A121" s="501" t="s">
        <v>463</v>
      </c>
      <c r="B121" s="509" t="s">
        <v>445</v>
      </c>
      <c r="C121" s="44" t="s">
        <v>590</v>
      </c>
      <c r="D121" s="376"/>
      <c r="E121" s="425"/>
      <c r="F121" s="417" t="s">
        <v>36</v>
      </c>
      <c r="G121" s="444">
        <v>280</v>
      </c>
      <c r="H121" s="473"/>
    </row>
    <row r="122" spans="1:8" ht="41.25" customHeight="1">
      <c r="A122" s="501" t="s">
        <v>464</v>
      </c>
      <c r="B122" s="509" t="s">
        <v>446</v>
      </c>
      <c r="C122" s="44" t="s">
        <v>591</v>
      </c>
      <c r="D122" s="376"/>
      <c r="E122" s="425"/>
      <c r="F122" s="417" t="s">
        <v>36</v>
      </c>
      <c r="G122" s="444">
        <v>370</v>
      </c>
      <c r="H122" s="473"/>
    </row>
    <row r="123" spans="1:8" ht="41.25" customHeight="1">
      <c r="A123" s="501" t="s">
        <v>465</v>
      </c>
      <c r="B123" s="509" t="s">
        <v>447</v>
      </c>
      <c r="C123" s="44" t="s">
        <v>562</v>
      </c>
      <c r="D123" s="376"/>
      <c r="E123" s="425"/>
      <c r="F123" s="417" t="s">
        <v>36</v>
      </c>
      <c r="G123" s="444">
        <v>330</v>
      </c>
      <c r="H123" s="473"/>
    </row>
    <row r="124" spans="1:8" ht="41.25" customHeight="1">
      <c r="A124" s="501" t="s">
        <v>466</v>
      </c>
      <c r="B124" s="509" t="s">
        <v>448</v>
      </c>
      <c r="C124" s="44" t="s">
        <v>563</v>
      </c>
      <c r="D124" s="376"/>
      <c r="E124" s="425"/>
      <c r="F124" s="417" t="s">
        <v>36</v>
      </c>
      <c r="G124" s="444">
        <v>525</v>
      </c>
      <c r="H124" s="473"/>
    </row>
    <row r="125" spans="1:8" ht="41.25" customHeight="1">
      <c r="A125" s="501"/>
      <c r="B125" s="509"/>
      <c r="C125" s="44" t="s">
        <v>585</v>
      </c>
      <c r="D125" s="376"/>
      <c r="E125" s="425"/>
      <c r="F125" s="417" t="s">
        <v>36</v>
      </c>
      <c r="G125" s="444">
        <v>755</v>
      </c>
      <c r="H125" s="473"/>
    </row>
    <row r="126" spans="1:8" ht="41.25" customHeight="1">
      <c r="A126" s="501"/>
      <c r="B126" s="509"/>
      <c r="C126" s="44" t="s">
        <v>589</v>
      </c>
      <c r="D126" s="376"/>
      <c r="E126" s="425"/>
      <c r="F126" s="417" t="s">
        <v>36</v>
      </c>
      <c r="G126" s="444">
        <v>1005</v>
      </c>
      <c r="H126" s="473"/>
    </row>
    <row r="127" spans="1:8" ht="41.25" customHeight="1">
      <c r="A127" s="501"/>
      <c r="B127" s="509"/>
      <c r="C127" s="44" t="s">
        <v>588</v>
      </c>
      <c r="D127" s="376"/>
      <c r="E127" s="425"/>
      <c r="F127" s="417" t="s">
        <v>36</v>
      </c>
      <c r="G127" s="444">
        <v>1270</v>
      </c>
      <c r="H127" s="473"/>
    </row>
    <row r="128" spans="1:8" ht="41.25" customHeight="1">
      <c r="A128" s="501" t="s">
        <v>467</v>
      </c>
      <c r="B128" s="509" t="s">
        <v>449</v>
      </c>
      <c r="C128" s="44" t="s">
        <v>564</v>
      </c>
      <c r="D128" s="376"/>
      <c r="E128" s="425"/>
      <c r="F128" s="417" t="s">
        <v>36</v>
      </c>
      <c r="G128" s="444">
        <v>305</v>
      </c>
      <c r="H128" s="473"/>
    </row>
    <row r="129" spans="1:10" ht="41.25" customHeight="1" thickBot="1">
      <c r="A129" s="502" t="s">
        <v>468</v>
      </c>
      <c r="B129" s="514" t="s">
        <v>450</v>
      </c>
      <c r="C129" s="286" t="s">
        <v>565</v>
      </c>
      <c r="D129" s="377"/>
      <c r="E129" s="537"/>
      <c r="F129" s="418" t="s">
        <v>36</v>
      </c>
      <c r="G129" s="448">
        <v>220</v>
      </c>
      <c r="H129" s="474"/>
    </row>
    <row r="130" spans="1:10" s="381" customFormat="1" ht="40.5" customHeight="1" thickBot="1">
      <c r="A130" s="443"/>
      <c r="B130" s="566"/>
      <c r="C130" s="567"/>
      <c r="D130" s="567"/>
      <c r="E130" s="567"/>
      <c r="F130" s="567"/>
      <c r="G130" s="567"/>
      <c r="H130" s="567"/>
      <c r="J130"/>
    </row>
    <row r="131" spans="1:10" ht="18.75" customHeight="1" thickBot="1">
      <c r="A131" s="550" t="s">
        <v>169</v>
      </c>
      <c r="B131" s="552" t="s">
        <v>168</v>
      </c>
      <c r="C131" s="554" t="s">
        <v>1</v>
      </c>
      <c r="D131" s="555"/>
      <c r="E131" s="558" t="s">
        <v>2</v>
      </c>
      <c r="F131" s="560" t="s">
        <v>3</v>
      </c>
      <c r="G131" s="548" t="s">
        <v>4</v>
      </c>
      <c r="H131" s="549"/>
    </row>
    <row r="132" spans="1:10" ht="66" customHeight="1" thickBot="1">
      <c r="A132" s="551"/>
      <c r="B132" s="553"/>
      <c r="C132" s="556"/>
      <c r="D132" s="557"/>
      <c r="E132" s="559"/>
      <c r="F132" s="561"/>
      <c r="G132" s="447" t="s">
        <v>7</v>
      </c>
      <c r="H132" s="472" t="s">
        <v>8</v>
      </c>
    </row>
    <row r="133" spans="1:10" ht="41.25" customHeight="1">
      <c r="A133" s="503"/>
      <c r="B133" s="515"/>
      <c r="C133" s="386" t="s">
        <v>609</v>
      </c>
      <c r="D133" s="433"/>
      <c r="E133" s="428">
        <v>0.36</v>
      </c>
      <c r="F133" s="434" t="s">
        <v>28</v>
      </c>
      <c r="G133" s="454">
        <v>610</v>
      </c>
      <c r="H133" s="478">
        <v>1694.4444444444446</v>
      </c>
    </row>
    <row r="134" spans="1:10" ht="41.25" customHeight="1">
      <c r="A134" s="504" t="s">
        <v>277</v>
      </c>
      <c r="B134" s="510" t="s">
        <v>469</v>
      </c>
      <c r="C134" s="44" t="s">
        <v>611</v>
      </c>
      <c r="D134" s="376"/>
      <c r="E134" s="426">
        <v>0.36</v>
      </c>
      <c r="F134" s="435" t="s">
        <v>28</v>
      </c>
      <c r="G134" s="455">
        <v>850</v>
      </c>
      <c r="H134" s="476">
        <v>2361.1111111111113</v>
      </c>
    </row>
    <row r="135" spans="1:10" ht="41.25" customHeight="1">
      <c r="A135" s="498" t="s">
        <v>278</v>
      </c>
      <c r="B135" s="510" t="s">
        <v>470</v>
      </c>
      <c r="C135" s="44" t="s">
        <v>610</v>
      </c>
      <c r="D135" s="376"/>
      <c r="E135" s="426">
        <v>0.36</v>
      </c>
      <c r="F135" s="435" t="s">
        <v>28</v>
      </c>
      <c r="G135" s="455">
        <v>815</v>
      </c>
      <c r="H135" s="476">
        <v>2263.8888888888891</v>
      </c>
    </row>
    <row r="136" spans="1:10" s="381" customFormat="1" ht="41.25" customHeight="1">
      <c r="A136" s="505" t="s">
        <v>279</v>
      </c>
      <c r="B136" s="510" t="s">
        <v>471</v>
      </c>
      <c r="C136" s="44" t="s">
        <v>612</v>
      </c>
      <c r="D136" s="376"/>
      <c r="E136" s="426">
        <v>0.72</v>
      </c>
      <c r="F136" s="435" t="s">
        <v>28</v>
      </c>
      <c r="G136" s="455">
        <v>1115</v>
      </c>
      <c r="H136" s="476">
        <v>1548.6111111111111</v>
      </c>
      <c r="J136"/>
    </row>
    <row r="137" spans="1:10" ht="41.25" customHeight="1">
      <c r="A137" s="498" t="s">
        <v>280</v>
      </c>
      <c r="B137" s="510" t="s">
        <v>472</v>
      </c>
      <c r="C137" s="44" t="s">
        <v>613</v>
      </c>
      <c r="D137" s="376"/>
      <c r="E137" s="426">
        <v>0.72</v>
      </c>
      <c r="F137" s="435" t="s">
        <v>28</v>
      </c>
      <c r="G137" s="455">
        <v>1560</v>
      </c>
      <c r="H137" s="476">
        <v>2166.666666666667</v>
      </c>
    </row>
    <row r="138" spans="1:10" ht="41.25" customHeight="1">
      <c r="A138" s="498" t="s">
        <v>281</v>
      </c>
      <c r="B138" s="510" t="s">
        <v>473</v>
      </c>
      <c r="C138" s="44" t="s">
        <v>614</v>
      </c>
      <c r="D138" s="376"/>
      <c r="E138" s="426">
        <v>0.72</v>
      </c>
      <c r="F138" s="435" t="s">
        <v>28</v>
      </c>
      <c r="G138" s="455">
        <v>1475</v>
      </c>
      <c r="H138" s="476">
        <v>2048.6111111111113</v>
      </c>
    </row>
    <row r="139" spans="1:10" s="381" customFormat="1" ht="41.25" customHeight="1">
      <c r="A139" s="505" t="s">
        <v>282</v>
      </c>
      <c r="B139" s="510" t="s">
        <v>474</v>
      </c>
      <c r="C139" s="44" t="s">
        <v>615</v>
      </c>
      <c r="D139" s="376"/>
      <c r="E139" s="426">
        <v>1.44</v>
      </c>
      <c r="F139" s="435" t="s">
        <v>28</v>
      </c>
      <c r="G139" s="455">
        <v>2070</v>
      </c>
      <c r="H139" s="476">
        <v>1437.5</v>
      </c>
      <c r="J139"/>
    </row>
    <row r="140" spans="1:10" ht="41.25" customHeight="1">
      <c r="A140" s="498" t="s">
        <v>282</v>
      </c>
      <c r="B140" s="510" t="s">
        <v>475</v>
      </c>
      <c r="C140" s="44" t="s">
        <v>616</v>
      </c>
      <c r="D140" s="376"/>
      <c r="E140" s="426">
        <v>1.44</v>
      </c>
      <c r="F140" s="435" t="s">
        <v>28</v>
      </c>
      <c r="G140" s="455">
        <v>2710</v>
      </c>
      <c r="H140" s="476">
        <v>1881.9444444444446</v>
      </c>
    </row>
    <row r="141" spans="1:10" ht="41.25" customHeight="1" thickBot="1">
      <c r="A141" s="500" t="s">
        <v>283</v>
      </c>
      <c r="B141" s="516" t="s">
        <v>476</v>
      </c>
      <c r="C141" s="286" t="s">
        <v>617</v>
      </c>
      <c r="D141" s="377"/>
      <c r="E141" s="533">
        <v>1.44</v>
      </c>
      <c r="F141" s="436" t="s">
        <v>28</v>
      </c>
      <c r="G141" s="456">
        <v>2665</v>
      </c>
      <c r="H141" s="480">
        <v>1850.6944444444446</v>
      </c>
    </row>
    <row r="142" spans="1:10" ht="41.25" customHeight="1">
      <c r="A142" s="503"/>
      <c r="B142" s="515"/>
      <c r="C142" s="299" t="s">
        <v>618</v>
      </c>
      <c r="D142" s="375"/>
      <c r="E142" s="428">
        <v>0.36</v>
      </c>
      <c r="F142" s="437" t="s">
        <v>28</v>
      </c>
      <c r="G142" s="453">
        <v>745</v>
      </c>
      <c r="H142" s="479">
        <v>2069.4444444444443</v>
      </c>
    </row>
    <row r="143" spans="1:10" ht="41.25" customHeight="1">
      <c r="A143" s="504" t="s">
        <v>277</v>
      </c>
      <c r="B143" s="510" t="s">
        <v>469</v>
      </c>
      <c r="C143" s="44" t="s">
        <v>619</v>
      </c>
      <c r="D143" s="376"/>
      <c r="E143" s="426">
        <v>0.36</v>
      </c>
      <c r="F143" s="435" t="s">
        <v>28</v>
      </c>
      <c r="G143" s="452">
        <v>980</v>
      </c>
      <c r="H143" s="481">
        <v>2722.2222222222222</v>
      </c>
    </row>
    <row r="144" spans="1:10" ht="41.25" customHeight="1">
      <c r="A144" s="498" t="s">
        <v>278</v>
      </c>
      <c r="B144" s="510" t="s">
        <v>470</v>
      </c>
      <c r="C144" s="44" t="s">
        <v>620</v>
      </c>
      <c r="D144" s="376"/>
      <c r="E144" s="427">
        <v>0.36</v>
      </c>
      <c r="F144" s="435" t="s">
        <v>28</v>
      </c>
      <c r="G144" s="452">
        <v>950</v>
      </c>
      <c r="H144" s="481">
        <v>2638.8888888888891</v>
      </c>
    </row>
    <row r="145" spans="1:10" s="381" customFormat="1" ht="41.25" customHeight="1">
      <c r="A145" s="505" t="s">
        <v>279</v>
      </c>
      <c r="B145" s="510" t="s">
        <v>471</v>
      </c>
      <c r="C145" s="44" t="s">
        <v>621</v>
      </c>
      <c r="D145" s="376"/>
      <c r="E145" s="427">
        <v>0.72</v>
      </c>
      <c r="F145" s="435" t="s">
        <v>28</v>
      </c>
      <c r="G145" s="452">
        <v>1380</v>
      </c>
      <c r="H145" s="481">
        <v>1916.6666666666667</v>
      </c>
      <c r="J145"/>
    </row>
    <row r="146" spans="1:10" ht="41.25" customHeight="1">
      <c r="A146" s="498" t="s">
        <v>280</v>
      </c>
      <c r="B146" s="510" t="s">
        <v>472</v>
      </c>
      <c r="C146" s="44" t="s">
        <v>622</v>
      </c>
      <c r="D146" s="376"/>
      <c r="E146" s="427">
        <v>0.72</v>
      </c>
      <c r="F146" s="435" t="s">
        <v>28</v>
      </c>
      <c r="G146" s="452">
        <v>1825</v>
      </c>
      <c r="H146" s="481">
        <v>2534.7222222222222</v>
      </c>
    </row>
    <row r="147" spans="1:10" ht="41.25" customHeight="1">
      <c r="A147" s="498" t="s">
        <v>281</v>
      </c>
      <c r="B147" s="510" t="s">
        <v>473</v>
      </c>
      <c r="C147" s="44" t="s">
        <v>623</v>
      </c>
      <c r="D147" s="376"/>
      <c r="E147" s="427">
        <v>0.72</v>
      </c>
      <c r="F147" s="435" t="s">
        <v>28</v>
      </c>
      <c r="G147" s="452">
        <v>1735</v>
      </c>
      <c r="H147" s="481">
        <v>2409.7222222222222</v>
      </c>
    </row>
    <row r="148" spans="1:10" s="381" customFormat="1" ht="41.25" customHeight="1">
      <c r="A148" s="505" t="s">
        <v>282</v>
      </c>
      <c r="B148" s="510" t="s">
        <v>474</v>
      </c>
      <c r="C148" s="44" t="s">
        <v>624</v>
      </c>
      <c r="D148" s="376"/>
      <c r="E148" s="427">
        <v>1.44</v>
      </c>
      <c r="F148" s="435" t="s">
        <v>28</v>
      </c>
      <c r="G148" s="452">
        <v>2590</v>
      </c>
      <c r="H148" s="481">
        <v>1798.6111111111111</v>
      </c>
      <c r="J148"/>
    </row>
    <row r="149" spans="1:10" ht="41.25" customHeight="1">
      <c r="A149" s="498" t="s">
        <v>282</v>
      </c>
      <c r="B149" s="510" t="s">
        <v>475</v>
      </c>
      <c r="C149" s="44" t="s">
        <v>625</v>
      </c>
      <c r="D149" s="376"/>
      <c r="E149" s="427">
        <v>1.44</v>
      </c>
      <c r="F149" s="435" t="s">
        <v>28</v>
      </c>
      <c r="G149" s="452">
        <v>3230</v>
      </c>
      <c r="H149" s="481">
        <v>2243.0555555555557</v>
      </c>
    </row>
    <row r="150" spans="1:10" ht="41.25" customHeight="1" thickBot="1">
      <c r="A150" s="500" t="s">
        <v>283</v>
      </c>
      <c r="B150" s="516" t="s">
        <v>476</v>
      </c>
      <c r="C150" s="53" t="s">
        <v>626</v>
      </c>
      <c r="D150" s="432"/>
      <c r="E150" s="429">
        <v>1.44</v>
      </c>
      <c r="F150" s="438" t="s">
        <v>28</v>
      </c>
      <c r="G150" s="457">
        <v>3185</v>
      </c>
      <c r="H150" s="482">
        <v>2211.8055555555557</v>
      </c>
    </row>
    <row r="151" spans="1:10" ht="41.25" customHeight="1" thickBot="1">
      <c r="A151" s="498" t="s">
        <v>282</v>
      </c>
      <c r="B151" s="510" t="s">
        <v>475</v>
      </c>
      <c r="C151" s="391" t="s">
        <v>652</v>
      </c>
      <c r="D151" s="526"/>
      <c r="E151" s="430">
        <v>0.72</v>
      </c>
      <c r="F151" s="440" t="s">
        <v>28</v>
      </c>
      <c r="G151" s="458">
        <v>2045</v>
      </c>
      <c r="H151" s="483">
        <v>2840.2777777777778</v>
      </c>
    </row>
    <row r="152" spans="1:10" ht="41.25" customHeight="1" thickBot="1">
      <c r="A152" s="498" t="s">
        <v>282</v>
      </c>
      <c r="B152" s="510" t="s">
        <v>475</v>
      </c>
      <c r="C152" s="391" t="s">
        <v>627</v>
      </c>
      <c r="D152" s="526"/>
      <c r="E152" s="430">
        <v>0.72</v>
      </c>
      <c r="F152" s="440" t="s">
        <v>28</v>
      </c>
      <c r="G152" s="458">
        <v>2325</v>
      </c>
      <c r="H152" s="483">
        <v>3229.166666666667</v>
      </c>
    </row>
    <row r="153" spans="1:10" ht="34.5" customHeight="1" thickBot="1">
      <c r="A153" s="439"/>
      <c r="B153" s="517"/>
      <c r="C153" s="570" t="s">
        <v>603</v>
      </c>
      <c r="D153" s="570"/>
      <c r="E153" s="570"/>
      <c r="F153" s="570"/>
      <c r="G153" s="570"/>
      <c r="H153" s="570"/>
    </row>
    <row r="154" spans="1:10" ht="33.75" customHeight="1" thickBot="1">
      <c r="A154" s="439"/>
      <c r="B154" s="517"/>
      <c r="C154" s="570" t="s">
        <v>660</v>
      </c>
      <c r="D154" s="570"/>
      <c r="E154" s="570"/>
      <c r="F154" s="570"/>
      <c r="G154" s="570"/>
      <c r="H154" s="570"/>
    </row>
    <row r="155" spans="1:10" ht="33.75" customHeight="1" thickBot="1">
      <c r="A155" s="439"/>
      <c r="B155" s="517"/>
      <c r="C155" s="570" t="s">
        <v>608</v>
      </c>
      <c r="D155" s="570"/>
      <c r="E155" s="570"/>
      <c r="F155" s="570"/>
      <c r="G155" s="570"/>
      <c r="H155" s="570"/>
    </row>
    <row r="156" spans="1:10" ht="18.75" customHeight="1" thickBot="1">
      <c r="A156" s="550" t="s">
        <v>169</v>
      </c>
      <c r="B156" s="552" t="s">
        <v>168</v>
      </c>
      <c r="C156" s="554" t="s">
        <v>1</v>
      </c>
      <c r="D156" s="555"/>
      <c r="E156" s="558" t="s">
        <v>2</v>
      </c>
      <c r="F156" s="560" t="s">
        <v>3</v>
      </c>
      <c r="G156" s="548" t="s">
        <v>4</v>
      </c>
      <c r="H156" s="549"/>
    </row>
    <row r="157" spans="1:10" ht="66" customHeight="1" thickBot="1">
      <c r="A157" s="551"/>
      <c r="B157" s="553"/>
      <c r="C157" s="556"/>
      <c r="D157" s="557"/>
      <c r="E157" s="559"/>
      <c r="F157" s="561"/>
      <c r="G157" s="447" t="s">
        <v>7</v>
      </c>
      <c r="H157" s="472" t="s">
        <v>8</v>
      </c>
    </row>
    <row r="158" spans="1:10" ht="41.25" customHeight="1">
      <c r="A158" s="399"/>
      <c r="B158" s="518"/>
      <c r="C158" s="84" t="s">
        <v>653</v>
      </c>
      <c r="D158" s="393"/>
      <c r="E158" s="197">
        <v>0.36</v>
      </c>
      <c r="F158" s="395" t="s">
        <v>28</v>
      </c>
      <c r="G158" s="459">
        <v>335</v>
      </c>
      <c r="H158" s="484">
        <v>930.55555555555554</v>
      </c>
    </row>
    <row r="159" spans="1:10" ht="41.25" customHeight="1">
      <c r="A159" s="399"/>
      <c r="B159" s="518"/>
      <c r="C159" s="63" t="s">
        <v>628</v>
      </c>
      <c r="D159" s="522"/>
      <c r="E159" s="389">
        <v>0.36</v>
      </c>
      <c r="F159" s="523" t="s">
        <v>28</v>
      </c>
      <c r="G159" s="524">
        <v>450</v>
      </c>
      <c r="H159" s="525">
        <v>1250</v>
      </c>
    </row>
    <row r="160" spans="1:10" ht="41.25" customHeight="1">
      <c r="A160" s="399"/>
      <c r="B160" s="518"/>
      <c r="C160" s="64" t="s">
        <v>654</v>
      </c>
      <c r="D160" s="394"/>
      <c r="E160" s="198">
        <v>0.72</v>
      </c>
      <c r="F160" s="396" t="s">
        <v>28</v>
      </c>
      <c r="G160" s="460">
        <v>645</v>
      </c>
      <c r="H160" s="485">
        <v>895.83333333333337</v>
      </c>
    </row>
    <row r="161" spans="1:8" ht="41.25" customHeight="1">
      <c r="A161" s="399"/>
      <c r="B161" s="518"/>
      <c r="C161" s="64" t="s">
        <v>629</v>
      </c>
      <c r="D161" s="394"/>
      <c r="E161" s="198">
        <v>0.72</v>
      </c>
      <c r="F161" s="396" t="s">
        <v>28</v>
      </c>
      <c r="G161" s="460">
        <v>815</v>
      </c>
      <c r="H161" s="485">
        <v>1131.9444444444446</v>
      </c>
    </row>
    <row r="162" spans="1:8" ht="41.25" customHeight="1">
      <c r="A162" s="399"/>
      <c r="B162" s="518"/>
      <c r="C162" s="64" t="s">
        <v>630</v>
      </c>
      <c r="D162" s="394"/>
      <c r="E162" s="198">
        <v>0.36</v>
      </c>
      <c r="F162" s="396" t="s">
        <v>28</v>
      </c>
      <c r="G162" s="460">
        <v>545</v>
      </c>
      <c r="H162" s="485">
        <v>1513.8888888888889</v>
      </c>
    </row>
    <row r="163" spans="1:8" ht="41.25" customHeight="1">
      <c r="A163" s="399"/>
      <c r="B163" s="518"/>
      <c r="C163" s="64" t="s">
        <v>631</v>
      </c>
      <c r="D163" s="394"/>
      <c r="E163" s="198">
        <v>0.72</v>
      </c>
      <c r="F163" s="396" t="s">
        <v>28</v>
      </c>
      <c r="G163" s="460">
        <v>995</v>
      </c>
      <c r="H163" s="485">
        <v>1381.9444444444446</v>
      </c>
    </row>
    <row r="164" spans="1:8" ht="41.25" customHeight="1">
      <c r="A164" s="399"/>
      <c r="B164" s="518"/>
      <c r="C164" s="64" t="s">
        <v>632</v>
      </c>
      <c r="D164" s="394"/>
      <c r="E164" s="198">
        <v>2.88</v>
      </c>
      <c r="F164" s="396" t="s">
        <v>28</v>
      </c>
      <c r="G164" s="460">
        <v>3400</v>
      </c>
      <c r="H164" s="485">
        <v>1180.5555555555557</v>
      </c>
    </row>
    <row r="165" spans="1:8" ht="41.25" customHeight="1">
      <c r="A165" s="399"/>
      <c r="B165" s="518"/>
      <c r="C165" s="64" t="s">
        <v>633</v>
      </c>
      <c r="D165" s="394"/>
      <c r="E165" s="198">
        <v>0.36</v>
      </c>
      <c r="F165" s="396" t="s">
        <v>28</v>
      </c>
      <c r="G165" s="460">
        <v>595</v>
      </c>
      <c r="H165" s="485">
        <v>1652.7777777777778</v>
      </c>
    </row>
    <row r="166" spans="1:8" ht="41.25" customHeight="1">
      <c r="A166" s="399"/>
      <c r="B166" s="518"/>
      <c r="C166" s="64" t="s">
        <v>634</v>
      </c>
      <c r="D166" s="394"/>
      <c r="E166" s="198">
        <v>0.72</v>
      </c>
      <c r="F166" s="396" t="s">
        <v>28</v>
      </c>
      <c r="G166" s="460">
        <v>1035</v>
      </c>
      <c r="H166" s="485">
        <v>1437.5</v>
      </c>
    </row>
    <row r="167" spans="1:8" ht="41.25" customHeight="1" thickBot="1">
      <c r="A167" s="399"/>
      <c r="B167" s="518"/>
      <c r="C167" s="82" t="s">
        <v>635</v>
      </c>
      <c r="D167" s="390"/>
      <c r="E167" s="388">
        <v>2.88</v>
      </c>
      <c r="F167" s="397" t="s">
        <v>28</v>
      </c>
      <c r="G167" s="461">
        <v>3800</v>
      </c>
      <c r="H167" s="486">
        <v>1319.4444444444446</v>
      </c>
    </row>
    <row r="168" spans="1:8" ht="41.25" customHeight="1">
      <c r="A168" s="399"/>
      <c r="B168" s="518"/>
      <c r="C168" s="84" t="s">
        <v>655</v>
      </c>
      <c r="D168" s="393"/>
      <c r="E168" s="197">
        <v>0.36</v>
      </c>
      <c r="F168" s="395" t="s">
        <v>28</v>
      </c>
      <c r="G168" s="459">
        <v>350</v>
      </c>
      <c r="H168" s="484">
        <v>972.22222222222229</v>
      </c>
    </row>
    <row r="169" spans="1:8" ht="41.25" customHeight="1">
      <c r="A169" s="399"/>
      <c r="B169" s="518"/>
      <c r="C169" s="63" t="s">
        <v>636</v>
      </c>
      <c r="D169" s="522"/>
      <c r="E169" s="389">
        <v>0.36</v>
      </c>
      <c r="F169" s="523" t="s">
        <v>28</v>
      </c>
      <c r="G169" s="524">
        <v>500</v>
      </c>
      <c r="H169" s="525">
        <v>1388.8888888888889</v>
      </c>
    </row>
    <row r="170" spans="1:8" ht="41.25" customHeight="1">
      <c r="A170" s="399"/>
      <c r="B170" s="518"/>
      <c r="C170" s="64" t="s">
        <v>656</v>
      </c>
      <c r="D170" s="394"/>
      <c r="E170" s="198">
        <v>0.72</v>
      </c>
      <c r="F170" s="396" t="s">
        <v>28</v>
      </c>
      <c r="G170" s="460">
        <v>620</v>
      </c>
      <c r="H170" s="485">
        <v>861.1111111111112</v>
      </c>
    </row>
    <row r="171" spans="1:8" ht="41.25" customHeight="1">
      <c r="A171" s="399"/>
      <c r="B171" s="518"/>
      <c r="C171" s="64" t="s">
        <v>637</v>
      </c>
      <c r="D171" s="394"/>
      <c r="E171" s="198">
        <v>0.72</v>
      </c>
      <c r="F171" s="396" t="s">
        <v>28</v>
      </c>
      <c r="G171" s="460">
        <v>880</v>
      </c>
      <c r="H171" s="485">
        <v>1222.2222222222222</v>
      </c>
    </row>
    <row r="172" spans="1:8" ht="41.25" customHeight="1">
      <c r="A172" s="399"/>
      <c r="B172" s="518"/>
      <c r="C172" s="64" t="s">
        <v>638</v>
      </c>
      <c r="D172" s="394"/>
      <c r="E172" s="198">
        <v>0.36</v>
      </c>
      <c r="F172" s="396" t="s">
        <v>28</v>
      </c>
      <c r="G172" s="460">
        <v>610</v>
      </c>
      <c r="H172" s="485">
        <v>1694.4444444444446</v>
      </c>
    </row>
    <row r="173" spans="1:8" ht="41.25" customHeight="1">
      <c r="A173" s="399"/>
      <c r="B173" s="518"/>
      <c r="C173" s="64" t="s">
        <v>639</v>
      </c>
      <c r="D173" s="394"/>
      <c r="E173" s="198">
        <v>0.72</v>
      </c>
      <c r="F173" s="396" t="s">
        <v>28</v>
      </c>
      <c r="G173" s="460">
        <v>1040</v>
      </c>
      <c r="H173" s="485">
        <v>1444.4444444444446</v>
      </c>
    </row>
    <row r="174" spans="1:8" ht="41.25" customHeight="1">
      <c r="A174" s="399"/>
      <c r="B174" s="518"/>
      <c r="C174" s="64" t="s">
        <v>640</v>
      </c>
      <c r="D174" s="394"/>
      <c r="E174" s="198">
        <v>2.88</v>
      </c>
      <c r="F174" s="396" t="s">
        <v>28</v>
      </c>
      <c r="G174" s="460">
        <v>3835</v>
      </c>
      <c r="H174" s="485">
        <v>1331.5972222222222</v>
      </c>
    </row>
    <row r="175" spans="1:8" ht="41.25" customHeight="1">
      <c r="A175" s="399"/>
      <c r="B175" s="518"/>
      <c r="C175" s="64" t="s">
        <v>641</v>
      </c>
      <c r="D175" s="394"/>
      <c r="E175" s="198">
        <v>0.36</v>
      </c>
      <c r="F175" s="396" t="s">
        <v>28</v>
      </c>
      <c r="G175" s="460">
        <v>660</v>
      </c>
      <c r="H175" s="485">
        <v>1833.3333333333335</v>
      </c>
    </row>
    <row r="176" spans="1:8" ht="41.25" customHeight="1">
      <c r="A176" s="399"/>
      <c r="B176" s="518"/>
      <c r="C176" s="64" t="s">
        <v>643</v>
      </c>
      <c r="D176" s="394"/>
      <c r="E176" s="198">
        <v>0.72</v>
      </c>
      <c r="F176" s="396" t="s">
        <v>28</v>
      </c>
      <c r="G176" s="460">
        <v>1155</v>
      </c>
      <c r="H176" s="485">
        <v>1604.1666666666667</v>
      </c>
    </row>
    <row r="177" spans="1:8" ht="41.25" customHeight="1" thickBot="1">
      <c r="A177" s="399"/>
      <c r="B177" s="518"/>
      <c r="C177" s="82" t="s">
        <v>642</v>
      </c>
      <c r="D177" s="390"/>
      <c r="E177" s="294">
        <v>2.88</v>
      </c>
      <c r="F177" s="397" t="s">
        <v>28</v>
      </c>
      <c r="G177" s="461">
        <v>4185</v>
      </c>
      <c r="H177" s="486">
        <v>1453.125</v>
      </c>
    </row>
    <row r="178" spans="1:8" ht="41.25" customHeight="1">
      <c r="A178" s="399"/>
      <c r="B178" s="518"/>
      <c r="C178" s="84" t="s">
        <v>657</v>
      </c>
      <c r="D178" s="393"/>
      <c r="E178" s="197">
        <v>0.36</v>
      </c>
      <c r="F178" s="395" t="s">
        <v>28</v>
      </c>
      <c r="G178" s="459">
        <v>430</v>
      </c>
      <c r="H178" s="484">
        <v>1194.4444444444446</v>
      </c>
    </row>
    <row r="179" spans="1:8" ht="41.25" customHeight="1">
      <c r="A179" s="399"/>
      <c r="B179" s="518"/>
      <c r="C179" s="63" t="s">
        <v>644</v>
      </c>
      <c r="D179" s="522"/>
      <c r="E179" s="389">
        <v>0.36</v>
      </c>
      <c r="F179" s="523" t="s">
        <v>28</v>
      </c>
      <c r="G179" s="524">
        <v>545</v>
      </c>
      <c r="H179" s="525">
        <v>1513.8888888888889</v>
      </c>
    </row>
    <row r="180" spans="1:8" ht="41.25" customHeight="1">
      <c r="A180" s="399"/>
      <c r="B180" s="518"/>
      <c r="C180" s="64" t="s">
        <v>658</v>
      </c>
      <c r="D180" s="394"/>
      <c r="E180" s="198">
        <v>0.72</v>
      </c>
      <c r="F180" s="396" t="s">
        <v>28</v>
      </c>
      <c r="G180" s="460">
        <v>850</v>
      </c>
      <c r="H180" s="485">
        <v>1180.5555555555557</v>
      </c>
    </row>
    <row r="181" spans="1:8" ht="41.25" customHeight="1">
      <c r="A181" s="399"/>
      <c r="B181" s="518"/>
      <c r="C181" s="64" t="s">
        <v>645</v>
      </c>
      <c r="D181" s="394"/>
      <c r="E181" s="198">
        <v>0.72</v>
      </c>
      <c r="F181" s="396" t="s">
        <v>28</v>
      </c>
      <c r="G181" s="460">
        <v>1065</v>
      </c>
      <c r="H181" s="485">
        <v>1479.1666666666667</v>
      </c>
    </row>
    <row r="182" spans="1:8" ht="41.25" customHeight="1">
      <c r="A182" s="399"/>
      <c r="B182" s="518"/>
      <c r="C182" s="64" t="s">
        <v>646</v>
      </c>
      <c r="D182" s="394"/>
      <c r="E182" s="198">
        <v>0.36</v>
      </c>
      <c r="F182" s="396" t="s">
        <v>28</v>
      </c>
      <c r="G182" s="460">
        <v>640</v>
      </c>
      <c r="H182" s="485">
        <v>1777.7777777777778</v>
      </c>
    </row>
    <row r="183" spans="1:8" ht="41.25" customHeight="1">
      <c r="A183" s="399"/>
      <c r="B183" s="518"/>
      <c r="C183" s="64" t="s">
        <v>647</v>
      </c>
      <c r="D183" s="394"/>
      <c r="E183" s="198">
        <v>0.72</v>
      </c>
      <c r="F183" s="396" t="s">
        <v>28</v>
      </c>
      <c r="G183" s="460">
        <v>1125</v>
      </c>
      <c r="H183" s="485">
        <v>1562.5</v>
      </c>
    </row>
    <row r="184" spans="1:8" ht="41.25" customHeight="1">
      <c r="A184" s="399"/>
      <c r="B184" s="518"/>
      <c r="C184" s="64" t="s">
        <v>648</v>
      </c>
      <c r="D184" s="394"/>
      <c r="E184" s="198">
        <v>2.88</v>
      </c>
      <c r="F184" s="396" t="s">
        <v>28</v>
      </c>
      <c r="G184" s="460">
        <v>4180</v>
      </c>
      <c r="H184" s="485">
        <v>1451.3888888888889</v>
      </c>
    </row>
    <row r="185" spans="1:8" ht="41.25" customHeight="1">
      <c r="A185" s="399"/>
      <c r="B185" s="518"/>
      <c r="C185" s="64" t="s">
        <v>649</v>
      </c>
      <c r="D185" s="394"/>
      <c r="E185" s="198">
        <v>0.36</v>
      </c>
      <c r="F185" s="396" t="s">
        <v>28</v>
      </c>
      <c r="G185" s="460">
        <v>695</v>
      </c>
      <c r="H185" s="485">
        <v>1930.5555555555557</v>
      </c>
    </row>
    <row r="186" spans="1:8" ht="41.25" customHeight="1">
      <c r="A186" s="399"/>
      <c r="B186" s="518"/>
      <c r="C186" s="64" t="s">
        <v>650</v>
      </c>
      <c r="D186" s="394"/>
      <c r="E186" s="198">
        <v>0.72</v>
      </c>
      <c r="F186" s="396" t="s">
        <v>28</v>
      </c>
      <c r="G186" s="460">
        <v>1230</v>
      </c>
      <c r="H186" s="485">
        <v>1708.3333333333335</v>
      </c>
    </row>
    <row r="187" spans="1:8" ht="41.25" customHeight="1" thickBot="1">
      <c r="A187" s="399"/>
      <c r="B187" s="518"/>
      <c r="C187" s="82" t="s">
        <v>651</v>
      </c>
      <c r="D187" s="390"/>
      <c r="E187" s="388">
        <v>2.88</v>
      </c>
      <c r="F187" s="397" t="s">
        <v>28</v>
      </c>
      <c r="G187" s="461">
        <v>4540</v>
      </c>
      <c r="H187" s="486">
        <v>1576.3888888888889</v>
      </c>
    </row>
    <row r="188" spans="1:8" ht="41.25" customHeight="1" thickBot="1">
      <c r="A188" s="439"/>
      <c r="B188" s="517"/>
      <c r="C188" s="570" t="s">
        <v>661</v>
      </c>
      <c r="D188" s="570"/>
      <c r="E188" s="570"/>
      <c r="F188" s="570"/>
      <c r="G188" s="570"/>
      <c r="H188" s="570"/>
    </row>
    <row r="189" spans="1:8" ht="41.25" customHeight="1">
      <c r="A189" s="399"/>
      <c r="B189" s="518"/>
      <c r="C189" s="404" t="s">
        <v>592</v>
      </c>
      <c r="D189" s="405"/>
      <c r="E189" s="409">
        <v>2.7</v>
      </c>
      <c r="F189" s="301" t="s">
        <v>28</v>
      </c>
      <c r="G189" s="462">
        <v>630</v>
      </c>
      <c r="H189" s="487">
        <v>233.33333333333331</v>
      </c>
    </row>
    <row r="190" spans="1:8" ht="41.25" customHeight="1">
      <c r="A190" s="399"/>
      <c r="B190" s="518"/>
      <c r="C190" s="401" t="s">
        <v>593</v>
      </c>
      <c r="D190" s="406"/>
      <c r="E190" s="378">
        <v>2.7</v>
      </c>
      <c r="F190" s="88" t="s">
        <v>28</v>
      </c>
      <c r="G190" s="463">
        <v>585</v>
      </c>
      <c r="H190" s="488">
        <v>216.66666666666666</v>
      </c>
    </row>
    <row r="191" spans="1:8" ht="41.25" customHeight="1" thickBot="1">
      <c r="A191" s="399"/>
      <c r="B191" s="518"/>
      <c r="C191" s="400" t="s">
        <v>594</v>
      </c>
      <c r="D191" s="410"/>
      <c r="E191" s="411">
        <v>2.7</v>
      </c>
      <c r="F191" s="380" t="s">
        <v>28</v>
      </c>
      <c r="G191" s="464">
        <v>555</v>
      </c>
      <c r="H191" s="489">
        <v>205.55555555555554</v>
      </c>
    </row>
    <row r="192" spans="1:8" ht="41.25" customHeight="1">
      <c r="A192" s="399"/>
      <c r="B192" s="518"/>
      <c r="C192" s="404" t="s">
        <v>595</v>
      </c>
      <c r="D192" s="405"/>
      <c r="E192" s="409">
        <v>2.7</v>
      </c>
      <c r="F192" s="301" t="s">
        <v>28</v>
      </c>
      <c r="G192" s="462">
        <v>995</v>
      </c>
      <c r="H192" s="487">
        <v>368.51851851851848</v>
      </c>
    </row>
    <row r="193" spans="1:8" ht="41.25" customHeight="1">
      <c r="A193" s="399"/>
      <c r="B193" s="518"/>
      <c r="C193" s="401" t="s">
        <v>596</v>
      </c>
      <c r="D193" s="406"/>
      <c r="E193" s="378">
        <v>2.7</v>
      </c>
      <c r="F193" s="88" t="s">
        <v>28</v>
      </c>
      <c r="G193" s="463">
        <v>955</v>
      </c>
      <c r="H193" s="488">
        <v>353.7037037037037</v>
      </c>
    </row>
    <row r="194" spans="1:8" ht="41.25" customHeight="1" thickBot="1">
      <c r="A194" s="399"/>
      <c r="B194" s="518"/>
      <c r="C194" s="414" t="s">
        <v>597</v>
      </c>
      <c r="D194" s="415"/>
      <c r="E194" s="379">
        <v>2.7</v>
      </c>
      <c r="F194" s="136" t="s">
        <v>28</v>
      </c>
      <c r="G194" s="465">
        <v>920</v>
      </c>
      <c r="H194" s="490">
        <v>340.7407407407407</v>
      </c>
    </row>
    <row r="195" spans="1:8" ht="41.25" customHeight="1">
      <c r="A195" s="399"/>
      <c r="B195" s="518"/>
      <c r="C195" s="412" t="s">
        <v>598</v>
      </c>
      <c r="D195" s="413"/>
      <c r="E195" s="392">
        <v>2.7</v>
      </c>
      <c r="F195" s="387" t="s">
        <v>28</v>
      </c>
      <c r="G195" s="466">
        <v>1440</v>
      </c>
      <c r="H195" s="491">
        <v>533.33333333333326</v>
      </c>
    </row>
    <row r="196" spans="1:8" ht="41.25" customHeight="1">
      <c r="A196" s="399"/>
      <c r="B196" s="518"/>
      <c r="C196" s="402" t="s">
        <v>599</v>
      </c>
      <c r="D196" s="407"/>
      <c r="E196" s="378">
        <v>2.7</v>
      </c>
      <c r="F196" s="88" t="s">
        <v>28</v>
      </c>
      <c r="G196" s="466">
        <v>1385</v>
      </c>
      <c r="H196" s="488">
        <v>512.96296296296293</v>
      </c>
    </row>
    <row r="197" spans="1:8" ht="41.25" customHeight="1" thickBot="1">
      <c r="A197" s="399"/>
      <c r="B197" s="518"/>
      <c r="C197" s="403" t="s">
        <v>600</v>
      </c>
      <c r="D197" s="408"/>
      <c r="E197" s="379">
        <v>2.7</v>
      </c>
      <c r="F197" s="136" t="s">
        <v>28</v>
      </c>
      <c r="G197" s="466">
        <v>1335</v>
      </c>
      <c r="H197" s="490">
        <v>494.4444444444444</v>
      </c>
    </row>
    <row r="198" spans="1:8" ht="41.25" customHeight="1" thickBot="1">
      <c r="A198" s="439"/>
      <c r="B198" s="517"/>
      <c r="C198" s="570"/>
      <c r="D198" s="570"/>
      <c r="E198" s="570"/>
      <c r="F198" s="570"/>
      <c r="G198" s="570"/>
      <c r="H198" s="570"/>
    </row>
    <row r="199" spans="1:8" ht="41.25" customHeight="1">
      <c r="A199" s="506" t="s">
        <v>284</v>
      </c>
      <c r="B199" s="519" t="s">
        <v>349</v>
      </c>
      <c r="C199" s="299" t="s">
        <v>545</v>
      </c>
      <c r="D199" s="383"/>
      <c r="E199" s="300">
        <v>0.36</v>
      </c>
      <c r="F199" s="301" t="s">
        <v>28</v>
      </c>
      <c r="G199" s="467">
        <v>1015</v>
      </c>
      <c r="H199" s="492">
        <v>2819.4444444444443</v>
      </c>
    </row>
    <row r="200" spans="1:8" ht="41.25" customHeight="1">
      <c r="A200" s="507" t="s">
        <v>285</v>
      </c>
      <c r="B200" s="510" t="s">
        <v>350</v>
      </c>
      <c r="C200" s="44" t="s">
        <v>546</v>
      </c>
      <c r="D200" s="382"/>
      <c r="E200" s="87">
        <v>0.72</v>
      </c>
      <c r="F200" s="88" t="s">
        <v>28</v>
      </c>
      <c r="G200" s="468">
        <v>2045</v>
      </c>
      <c r="H200" s="493">
        <v>2840.2777777777778</v>
      </c>
    </row>
    <row r="201" spans="1:8" ht="41.25" customHeight="1">
      <c r="A201" s="507" t="s">
        <v>286</v>
      </c>
      <c r="B201" s="510" t="s">
        <v>351</v>
      </c>
      <c r="C201" s="44" t="s">
        <v>547</v>
      </c>
      <c r="D201" s="382"/>
      <c r="E201" s="87">
        <v>0.36</v>
      </c>
      <c r="F201" s="88" t="s">
        <v>28</v>
      </c>
      <c r="G201" s="468">
        <v>1645</v>
      </c>
      <c r="H201" s="493">
        <v>4569.4444444444443</v>
      </c>
    </row>
    <row r="202" spans="1:8" ht="41.25" customHeight="1">
      <c r="A202" s="507" t="s">
        <v>287</v>
      </c>
      <c r="B202" s="510" t="s">
        <v>352</v>
      </c>
      <c r="C202" s="44" t="s">
        <v>548</v>
      </c>
      <c r="D202" s="382"/>
      <c r="E202" s="87">
        <v>0.72</v>
      </c>
      <c r="F202" s="88" t="s">
        <v>28</v>
      </c>
      <c r="G202" s="468">
        <v>3305</v>
      </c>
      <c r="H202" s="493">
        <v>4590.2777777777783</v>
      </c>
    </row>
    <row r="203" spans="1:8" ht="41.25" customHeight="1">
      <c r="A203" s="507" t="s">
        <v>288</v>
      </c>
      <c r="B203" s="510" t="s">
        <v>353</v>
      </c>
      <c r="C203" s="44" t="s">
        <v>549</v>
      </c>
      <c r="D203" s="382"/>
      <c r="E203" s="87">
        <v>0.36</v>
      </c>
      <c r="F203" s="88" t="s">
        <v>28</v>
      </c>
      <c r="G203" s="468">
        <v>1075</v>
      </c>
      <c r="H203" s="493">
        <v>2986.1111111111113</v>
      </c>
    </row>
    <row r="204" spans="1:8" ht="41.25" customHeight="1">
      <c r="A204" s="507" t="s">
        <v>289</v>
      </c>
      <c r="B204" s="510" t="s">
        <v>354</v>
      </c>
      <c r="C204" s="44" t="s">
        <v>550</v>
      </c>
      <c r="D204" s="382"/>
      <c r="E204" s="87">
        <v>0.72</v>
      </c>
      <c r="F204" s="88" t="s">
        <v>28</v>
      </c>
      <c r="G204" s="468">
        <v>2105</v>
      </c>
      <c r="H204" s="493">
        <v>2923.6111111111113</v>
      </c>
    </row>
    <row r="205" spans="1:8" ht="41.25" customHeight="1">
      <c r="A205" s="507" t="s">
        <v>290</v>
      </c>
      <c r="B205" s="510" t="s">
        <v>355</v>
      </c>
      <c r="C205" s="44" t="s">
        <v>551</v>
      </c>
      <c r="D205" s="382"/>
      <c r="E205" s="87">
        <v>0.36</v>
      </c>
      <c r="F205" s="88" t="s">
        <v>28</v>
      </c>
      <c r="G205" s="468">
        <v>1750</v>
      </c>
      <c r="H205" s="493">
        <v>4861.1111111111113</v>
      </c>
    </row>
    <row r="206" spans="1:8" ht="41.25" customHeight="1">
      <c r="A206" s="507" t="s">
        <v>291</v>
      </c>
      <c r="B206" s="510" t="s">
        <v>356</v>
      </c>
      <c r="C206" s="44" t="s">
        <v>552</v>
      </c>
      <c r="D206" s="382"/>
      <c r="E206" s="87">
        <v>0.72</v>
      </c>
      <c r="F206" s="88" t="s">
        <v>28</v>
      </c>
      <c r="G206" s="468">
        <v>3495</v>
      </c>
      <c r="H206" s="493">
        <v>4854.166666666667</v>
      </c>
    </row>
    <row r="207" spans="1:8" ht="41.25" customHeight="1">
      <c r="A207" s="507" t="s">
        <v>292</v>
      </c>
      <c r="B207" s="510" t="s">
        <v>357</v>
      </c>
      <c r="C207" s="44" t="s">
        <v>553</v>
      </c>
      <c r="D207" s="382"/>
      <c r="E207" s="87">
        <v>0.36</v>
      </c>
      <c r="F207" s="88" t="s">
        <v>28</v>
      </c>
      <c r="G207" s="468">
        <v>1085</v>
      </c>
      <c r="H207" s="493">
        <v>3013.8888888888891</v>
      </c>
    </row>
    <row r="208" spans="1:8" ht="41.25" customHeight="1" thickBot="1">
      <c r="A208" s="508" t="s">
        <v>293</v>
      </c>
      <c r="B208" s="520" t="s">
        <v>358</v>
      </c>
      <c r="C208" s="53" t="s">
        <v>554</v>
      </c>
      <c r="D208" s="384"/>
      <c r="E208" s="135">
        <v>0.36</v>
      </c>
      <c r="F208" s="136" t="s">
        <v>28</v>
      </c>
      <c r="G208" s="469">
        <v>1750</v>
      </c>
      <c r="H208" s="494">
        <v>4861.1111111111113</v>
      </c>
    </row>
    <row r="209" spans="1:8" ht="41.25" customHeight="1" thickBot="1">
      <c r="B209" s="521"/>
      <c r="C209" s="569" t="s">
        <v>146</v>
      </c>
      <c r="D209" s="569"/>
      <c r="E209" s="569"/>
      <c r="F209" s="569"/>
      <c r="G209" s="569"/>
      <c r="H209" s="569"/>
    </row>
    <row r="210" spans="1:8" ht="41.25" customHeight="1" thickBot="1"/>
    <row r="211" spans="1:8" ht="18.75" customHeight="1" thickBot="1">
      <c r="A211" s="550" t="s">
        <v>169</v>
      </c>
      <c r="B211" s="552" t="s">
        <v>168</v>
      </c>
      <c r="C211" s="554" t="s">
        <v>1</v>
      </c>
      <c r="D211" s="555"/>
      <c r="E211" s="558" t="s">
        <v>2</v>
      </c>
      <c r="F211" s="560" t="s">
        <v>3</v>
      </c>
      <c r="G211" s="548" t="s">
        <v>4</v>
      </c>
      <c r="H211" s="549"/>
    </row>
    <row r="212" spans="1:8" ht="66" customHeight="1" thickBot="1">
      <c r="A212" s="551"/>
      <c r="B212" s="553"/>
      <c r="C212" s="556"/>
      <c r="D212" s="557"/>
      <c r="E212" s="559"/>
      <c r="F212" s="561"/>
      <c r="G212" s="447" t="s">
        <v>7</v>
      </c>
      <c r="H212" s="472" t="s">
        <v>8</v>
      </c>
    </row>
    <row r="213" spans="1:8" ht="41.25" customHeight="1">
      <c r="A213" s="399"/>
      <c r="B213" s="518"/>
      <c r="C213" s="398" t="s">
        <v>662</v>
      </c>
      <c r="D213" s="535"/>
      <c r="E213" s="197">
        <v>0.72</v>
      </c>
      <c r="F213" s="395" t="s">
        <v>28</v>
      </c>
      <c r="G213" s="459">
        <v>1035</v>
      </c>
      <c r="H213" s="484">
        <f>G213/E213</f>
        <v>1437.5</v>
      </c>
    </row>
    <row r="214" spans="1:8" ht="41.25" customHeight="1">
      <c r="A214" s="399"/>
      <c r="B214" s="518"/>
      <c r="C214" s="398" t="s">
        <v>663</v>
      </c>
      <c r="D214" s="535"/>
      <c r="E214" s="389">
        <v>0.72</v>
      </c>
      <c r="F214" s="523" t="s">
        <v>28</v>
      </c>
      <c r="G214" s="524">
        <v>1035</v>
      </c>
      <c r="H214" s="485">
        <f t="shared" ref="H214:H218" si="0">G214/E214</f>
        <v>1437.5</v>
      </c>
    </row>
    <row r="215" spans="1:8" ht="41.25" customHeight="1">
      <c r="A215" s="399"/>
      <c r="B215" s="518"/>
      <c r="C215" s="398" t="s">
        <v>664</v>
      </c>
      <c r="D215" s="535"/>
      <c r="E215" s="198"/>
      <c r="F215" s="396" t="s">
        <v>28</v>
      </c>
      <c r="G215" s="460">
        <v>250</v>
      </c>
      <c r="H215" s="485"/>
    </row>
    <row r="216" spans="1:8" ht="41.25" customHeight="1">
      <c r="A216" s="399"/>
      <c r="B216" s="518"/>
      <c r="C216" s="398" t="s">
        <v>665</v>
      </c>
      <c r="D216" s="535"/>
      <c r="E216" s="198"/>
      <c r="F216" s="396" t="s">
        <v>28</v>
      </c>
      <c r="G216" s="460">
        <v>250</v>
      </c>
      <c r="H216" s="485"/>
    </row>
    <row r="217" spans="1:8" ht="41.25" customHeight="1">
      <c r="A217" s="399"/>
      <c r="B217" s="518"/>
      <c r="C217" s="534" t="s">
        <v>666</v>
      </c>
      <c r="D217" s="535"/>
      <c r="E217" s="198">
        <v>0.6</v>
      </c>
      <c r="F217" s="396" t="s">
        <v>28</v>
      </c>
      <c r="G217" s="460">
        <v>1005</v>
      </c>
      <c r="H217" s="485">
        <f t="shared" si="0"/>
        <v>1675</v>
      </c>
    </row>
    <row r="218" spans="1:8" ht="41.25" customHeight="1">
      <c r="A218" s="399"/>
      <c r="B218" s="518"/>
      <c r="C218" s="534" t="s">
        <v>667</v>
      </c>
      <c r="D218" s="535"/>
      <c r="E218" s="198">
        <v>0.70799999999999996</v>
      </c>
      <c r="F218" s="396" t="s">
        <v>28</v>
      </c>
      <c r="G218" s="460">
        <v>1185</v>
      </c>
      <c r="H218" s="485">
        <f t="shared" si="0"/>
        <v>1673.7288135593221</v>
      </c>
    </row>
    <row r="219" spans="1:8" ht="41.25" customHeight="1">
      <c r="A219" s="399"/>
      <c r="B219" s="518"/>
      <c r="C219" s="64"/>
      <c r="D219" s="535"/>
      <c r="E219" s="198"/>
      <c r="F219" s="396" t="s">
        <v>28</v>
      </c>
      <c r="G219" s="460"/>
      <c r="H219" s="485"/>
    </row>
    <row r="220" spans="1:8" ht="41.25" customHeight="1">
      <c r="A220" s="399"/>
      <c r="B220" s="518"/>
      <c r="C220" s="64"/>
      <c r="D220" s="535"/>
      <c r="E220" s="198"/>
      <c r="F220" s="396" t="s">
        <v>28</v>
      </c>
      <c r="G220" s="460"/>
      <c r="H220" s="485"/>
    </row>
    <row r="221" spans="1:8" ht="41.25" customHeight="1">
      <c r="A221" s="399"/>
      <c r="B221" s="518"/>
      <c r="C221" s="64"/>
      <c r="D221" s="535"/>
      <c r="E221" s="198"/>
      <c r="F221" s="396" t="s">
        <v>28</v>
      </c>
      <c r="G221" s="460"/>
      <c r="H221" s="485"/>
    </row>
    <row r="222" spans="1:8" ht="41.25" customHeight="1" thickBot="1">
      <c r="A222" s="399"/>
      <c r="B222" s="518"/>
      <c r="C222" s="82"/>
      <c r="D222" s="536"/>
      <c r="E222" s="388"/>
      <c r="F222" s="397" t="s">
        <v>28</v>
      </c>
      <c r="G222" s="461"/>
      <c r="H222" s="486"/>
    </row>
    <row r="223" spans="1:8" ht="41.25" customHeight="1">
      <c r="D223"/>
    </row>
  </sheetData>
  <mergeCells count="41">
    <mergeCell ref="B75:H75"/>
    <mergeCell ref="B104:H104"/>
    <mergeCell ref="C105:D106"/>
    <mergeCell ref="B105:B106"/>
    <mergeCell ref="C76:D77"/>
    <mergeCell ref="B76:B77"/>
    <mergeCell ref="B130:H130"/>
    <mergeCell ref="C153:H153"/>
    <mergeCell ref="C155:H155"/>
    <mergeCell ref="C154:H154"/>
    <mergeCell ref="E105:E106"/>
    <mergeCell ref="F105:F106"/>
    <mergeCell ref="C198:H198"/>
    <mergeCell ref="A131:A132"/>
    <mergeCell ref="B131:B132"/>
    <mergeCell ref="C131:D132"/>
    <mergeCell ref="E131:E132"/>
    <mergeCell ref="F131:F132"/>
    <mergeCell ref="B156:B157"/>
    <mergeCell ref="E156:E157"/>
    <mergeCell ref="F156:F157"/>
    <mergeCell ref="A156:A157"/>
    <mergeCell ref="C2:H2"/>
    <mergeCell ref="G4:H4"/>
    <mergeCell ref="C209:H209"/>
    <mergeCell ref="G156:H156"/>
    <mergeCell ref="G76:H76"/>
    <mergeCell ref="G131:H131"/>
    <mergeCell ref="G105:H105"/>
    <mergeCell ref="C188:H188"/>
    <mergeCell ref="E76:E77"/>
    <mergeCell ref="F76:F77"/>
    <mergeCell ref="C156:D157"/>
    <mergeCell ref="A76:A77"/>
    <mergeCell ref="A105:A106"/>
    <mergeCell ref="G211:H211"/>
    <mergeCell ref="A211:A212"/>
    <mergeCell ref="B211:B212"/>
    <mergeCell ref="C211:D212"/>
    <mergeCell ref="E211:E212"/>
    <mergeCell ref="F211:F21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E156"/>
  <sheetViews>
    <sheetView zoomScale="80" zoomScaleNormal="80" workbookViewId="0">
      <pane ySplit="5" topLeftCell="A143" activePane="bottomLeft" state="frozen"/>
      <selection pane="bottomLeft" activeCell="A2" sqref="A2:XFD156"/>
    </sheetView>
  </sheetViews>
  <sheetFormatPr defaultRowHeight="15"/>
  <cols>
    <col min="1" max="2" width="9.28515625" customWidth="1"/>
    <col min="3" max="3" width="32.7109375" style="1" customWidth="1"/>
    <col min="4" max="4" width="11.42578125" style="1" customWidth="1"/>
    <col min="5" max="5" width="8.28515625" style="1" customWidth="1"/>
    <col min="6" max="6" width="8" style="1" customWidth="1"/>
    <col min="7" max="7" width="10.28515625" style="1" customWidth="1"/>
    <col min="8" max="16" width="8" style="1" customWidth="1"/>
    <col min="17" max="17" width="9.85546875" style="1" customWidth="1"/>
    <col min="18" max="18" width="8" style="1" customWidth="1"/>
    <col min="19" max="21" width="9.85546875" style="1" customWidth="1"/>
    <col min="22" max="26" width="8" style="1" customWidth="1"/>
    <col min="27" max="27" width="10" style="1" customWidth="1"/>
    <col min="28" max="28" width="13.42578125" style="1" customWidth="1"/>
    <col min="29" max="29" width="11.7109375" style="1" customWidth="1"/>
    <col min="30" max="31" width="12" style="1" customWidth="1"/>
    <col min="32" max="33" width="9.7109375" style="1" customWidth="1"/>
    <col min="34" max="35" width="12" style="1" customWidth="1"/>
    <col min="36" max="37" width="9.7109375" style="1" customWidth="1"/>
    <col min="38" max="38" width="12" style="1" customWidth="1"/>
    <col min="39" max="39" width="10" style="1" customWidth="1"/>
    <col min="40" max="41" width="8.7109375" style="1" customWidth="1"/>
    <col min="42" max="42" width="12" style="1" customWidth="1"/>
    <col min="43" max="43" width="10" style="1" customWidth="1"/>
    <col min="44" max="45" width="8.7109375" style="1" customWidth="1"/>
    <col min="46" max="46" width="12" style="1" customWidth="1"/>
    <col min="47" max="47" width="10.28515625" style="1" customWidth="1"/>
    <col min="48" max="49" width="8.7109375" style="1" customWidth="1"/>
    <col min="50" max="50" width="12" style="1" bestFit="1" customWidth="1"/>
    <col min="51" max="51" width="10" style="1" bestFit="1" customWidth="1"/>
    <col min="52" max="53" width="8.7109375" style="1" bestFit="1" customWidth="1"/>
    <col min="54" max="54" width="13.140625" customWidth="1"/>
    <col min="55" max="55" width="10.7109375" customWidth="1"/>
    <col min="56" max="57" width="9.140625" style="264"/>
  </cols>
  <sheetData>
    <row r="1" spans="1:57" ht="7.5" customHeight="1"/>
    <row r="2" spans="1:57" ht="30.75" customHeight="1">
      <c r="C2" s="568" t="s">
        <v>0</v>
      </c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  <c r="AG2" s="278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7" ht="7.5" customHeight="1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4"/>
      <c r="AE3" s="4"/>
      <c r="AF3" s="4"/>
      <c r="AG3" s="4"/>
      <c r="AH3" s="4"/>
      <c r="AI3" s="4"/>
      <c r="AJ3" s="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</row>
    <row r="4" spans="1:57" ht="16.5" customHeight="1" thickBot="1">
      <c r="A4" s="591" t="s">
        <v>169</v>
      </c>
      <c r="B4" s="593" t="s">
        <v>168</v>
      </c>
      <c r="C4" s="595" t="s">
        <v>1</v>
      </c>
      <c r="D4" s="596"/>
      <c r="E4" s="599" t="s">
        <v>2</v>
      </c>
      <c r="F4" s="601" t="s">
        <v>3</v>
      </c>
      <c r="G4" s="603" t="s">
        <v>348</v>
      </c>
      <c r="H4" s="584" t="s">
        <v>324</v>
      </c>
      <c r="I4" s="584" t="s">
        <v>325</v>
      </c>
      <c r="J4" s="584" t="s">
        <v>326</v>
      </c>
      <c r="K4" s="584" t="s">
        <v>327</v>
      </c>
      <c r="L4" s="584" t="s">
        <v>328</v>
      </c>
      <c r="M4" s="584" t="s">
        <v>329</v>
      </c>
      <c r="N4" s="584" t="s">
        <v>330</v>
      </c>
      <c r="O4" s="584" t="s">
        <v>331</v>
      </c>
      <c r="P4" s="584" t="s">
        <v>332</v>
      </c>
      <c r="Q4" s="584" t="s">
        <v>333</v>
      </c>
      <c r="R4" s="584" t="s">
        <v>334</v>
      </c>
      <c r="S4" s="584" t="s">
        <v>335</v>
      </c>
      <c r="T4" s="584" t="s">
        <v>336</v>
      </c>
      <c r="U4" s="584" t="s">
        <v>337</v>
      </c>
      <c r="V4" s="584" t="s">
        <v>338</v>
      </c>
      <c r="W4" s="584" t="s">
        <v>339</v>
      </c>
      <c r="X4" s="584" t="s">
        <v>340</v>
      </c>
      <c r="Y4" s="584" t="s">
        <v>341</v>
      </c>
      <c r="Z4" s="584" t="s">
        <v>342</v>
      </c>
      <c r="AA4" s="589" t="s">
        <v>343</v>
      </c>
      <c r="AB4" s="572" t="s">
        <v>4</v>
      </c>
      <c r="AC4" s="573"/>
      <c r="AD4" s="571" t="s">
        <v>5</v>
      </c>
      <c r="AE4" s="572"/>
      <c r="AF4" s="572"/>
      <c r="AG4" s="572"/>
      <c r="AH4" s="572"/>
      <c r="AI4" s="572"/>
      <c r="AJ4" s="572"/>
      <c r="AK4" s="277"/>
      <c r="AL4" s="571" t="s">
        <v>6</v>
      </c>
      <c r="AM4" s="572"/>
      <c r="AN4" s="572"/>
      <c r="AO4" s="572"/>
      <c r="AP4" s="572"/>
      <c r="AQ4" s="572"/>
      <c r="AR4" s="572"/>
      <c r="AS4" s="572"/>
      <c r="AT4" s="572"/>
      <c r="AU4" s="572"/>
      <c r="AV4" s="572"/>
      <c r="AW4" s="572"/>
      <c r="AX4" s="572"/>
      <c r="AY4" s="572"/>
      <c r="AZ4" s="572"/>
      <c r="BA4" s="573"/>
      <c r="BB4" s="574" t="s">
        <v>321</v>
      </c>
      <c r="BC4" s="575"/>
      <c r="BD4" s="575"/>
      <c r="BE4" s="576"/>
    </row>
    <row r="5" spans="1:57" ht="51" customHeight="1" thickBot="1">
      <c r="A5" s="592"/>
      <c r="B5" s="594"/>
      <c r="C5" s="597"/>
      <c r="D5" s="598"/>
      <c r="E5" s="600"/>
      <c r="F5" s="602"/>
      <c r="G5" s="604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  <c r="Z5" s="585"/>
      <c r="AA5" s="590"/>
      <c r="AB5" s="319" t="s">
        <v>7</v>
      </c>
      <c r="AC5" s="6" t="s">
        <v>8</v>
      </c>
      <c r="AD5" s="7" t="s">
        <v>9</v>
      </c>
      <c r="AE5" s="161"/>
      <c r="AF5" s="8" t="s">
        <v>10</v>
      </c>
      <c r="AG5" s="8"/>
      <c r="AH5" s="9" t="s">
        <v>11</v>
      </c>
      <c r="AI5" s="9"/>
      <c r="AJ5" s="10" t="s">
        <v>12</v>
      </c>
      <c r="AK5" s="164"/>
      <c r="AL5" s="11" t="s">
        <v>7</v>
      </c>
      <c r="AM5" s="12" t="s">
        <v>8</v>
      </c>
      <c r="AN5" s="12" t="s">
        <v>13</v>
      </c>
      <c r="AO5" s="13" t="s">
        <v>14</v>
      </c>
      <c r="AP5" s="14" t="s">
        <v>7</v>
      </c>
      <c r="AQ5" s="15" t="s">
        <v>8</v>
      </c>
      <c r="AR5" s="15" t="s">
        <v>13</v>
      </c>
      <c r="AS5" s="16" t="s">
        <v>14</v>
      </c>
      <c r="AT5" s="17" t="s">
        <v>7</v>
      </c>
      <c r="AU5" s="18" t="s">
        <v>8</v>
      </c>
      <c r="AV5" s="18" t="s">
        <v>13</v>
      </c>
      <c r="AW5" s="19" t="s">
        <v>14</v>
      </c>
      <c r="AX5" s="20" t="s">
        <v>7</v>
      </c>
      <c r="AY5" s="21" t="s">
        <v>8</v>
      </c>
      <c r="AZ5" s="21" t="s">
        <v>13</v>
      </c>
      <c r="BA5" s="22" t="s">
        <v>14</v>
      </c>
      <c r="BB5" s="20" t="s">
        <v>321</v>
      </c>
      <c r="BC5" s="21" t="s">
        <v>8</v>
      </c>
      <c r="BD5" s="265" t="s">
        <v>319</v>
      </c>
      <c r="BE5" s="266" t="s">
        <v>320</v>
      </c>
    </row>
    <row r="6" spans="1:57" ht="40.5" customHeight="1">
      <c r="A6" t="s">
        <v>170</v>
      </c>
      <c r="B6" s="5"/>
      <c r="C6" s="299" t="s">
        <v>15</v>
      </c>
      <c r="D6" s="85"/>
      <c r="E6" s="312">
        <v>6.1</v>
      </c>
      <c r="F6" s="313" t="s">
        <v>16</v>
      </c>
      <c r="G6" s="359"/>
      <c r="H6" s="359">
        <v>0</v>
      </c>
      <c r="I6" s="359">
        <v>0</v>
      </c>
      <c r="J6" s="359">
        <v>0</v>
      </c>
      <c r="K6" s="359">
        <v>128</v>
      </c>
      <c r="L6" s="359">
        <v>18</v>
      </c>
      <c r="M6" s="359">
        <v>18</v>
      </c>
      <c r="N6" s="359">
        <f t="shared" ref="N6:P10" si="0">K6/100</f>
        <v>1.28</v>
      </c>
      <c r="O6" s="359">
        <f t="shared" si="0"/>
        <v>0.18</v>
      </c>
      <c r="P6" s="359">
        <f t="shared" si="0"/>
        <v>0.18</v>
      </c>
      <c r="Q6" s="360">
        <f t="shared" ref="Q6:Q39" si="1">N6*O6*P6</f>
        <v>4.1471999999999995E-2</v>
      </c>
      <c r="R6" s="361">
        <v>46</v>
      </c>
      <c r="S6" s="280" t="s">
        <v>344</v>
      </c>
      <c r="T6" s="362">
        <v>24</v>
      </c>
      <c r="U6" s="359">
        <v>128</v>
      </c>
      <c r="V6" s="359">
        <v>106</v>
      </c>
      <c r="W6" s="359">
        <v>78</v>
      </c>
      <c r="X6" s="359">
        <f t="shared" ref="X6:Z10" si="2">U6/100</f>
        <v>1.28</v>
      </c>
      <c r="Y6" s="359">
        <f t="shared" si="2"/>
        <v>1.06</v>
      </c>
      <c r="Z6" s="359">
        <f t="shared" si="2"/>
        <v>0.78</v>
      </c>
      <c r="AA6" s="359">
        <f t="shared" ref="AA6:AA11" si="3">Z6*Y6*X6</f>
        <v>1.0583040000000001</v>
      </c>
      <c r="AB6" s="24">
        <v>6600</v>
      </c>
      <c r="AC6" s="25">
        <f>AB6/$E6</f>
        <v>1081.9672131147543</v>
      </c>
      <c r="AD6" s="26">
        <f>IF(($AB6*0.97)&gt;100,FLOOR(($AB6*0.97),5),FLOOR(($AB6*0.97),0.1))</f>
        <v>6400</v>
      </c>
      <c r="AE6" s="162">
        <f>AD6/$E6</f>
        <v>1049.1803278688526</v>
      </c>
      <c r="AF6" s="27">
        <f>IF(($AB6*0.95)&gt;100,FLOOR(($AB6*0.95),5),FLOOR(($AB6*0.95),0.1))</f>
        <v>6270</v>
      </c>
      <c r="AG6" s="27">
        <f>AF6/$E6</f>
        <v>1027.8688524590164</v>
      </c>
      <c r="AH6" s="28">
        <f>IF(($AB6*0.9)&gt;100,FLOOR(($AB6*0.9),5),FLOOR(($AB6*0.9),0.1))</f>
        <v>5940</v>
      </c>
      <c r="AI6" s="28">
        <f>AH6/$E6</f>
        <v>973.77049180327879</v>
      </c>
      <c r="AJ6" s="29">
        <f>IF(($AB6*0.85)&gt;100,FLOOR(($AB6*0.85),5),FLOOR(($AB6*0.85),0.1))</f>
        <v>5610</v>
      </c>
      <c r="AK6" s="165">
        <f>AJ6/$E6</f>
        <v>919.67213114754099</v>
      </c>
      <c r="AL6" s="30">
        <f>IF(($AB6*0.83)&gt;100,FLOOR(($AB6*0.83),5),FLOOR(($AB6*0.83),0.1))</f>
        <v>5475</v>
      </c>
      <c r="AM6" s="31">
        <f>AL6/$E6</f>
        <v>897.54098360655746</v>
      </c>
      <c r="AN6" s="31">
        <f t="shared" ref="AN6:AN67" si="4">AB6-AL6</f>
        <v>1125</v>
      </c>
      <c r="AO6" s="32">
        <f t="shared" ref="AO6:AO39" si="5">AN6/E6</f>
        <v>184.42622950819674</v>
      </c>
      <c r="AP6" s="33">
        <v>5150</v>
      </c>
      <c r="AQ6" s="34">
        <f>AP6/$E6</f>
        <v>844.2622950819673</v>
      </c>
      <c r="AR6" s="35">
        <f t="shared" ref="AR6:AR67" si="6">AB6-AP6</f>
        <v>1450</v>
      </c>
      <c r="AS6" s="36">
        <f t="shared" ref="AS6:AS39" si="7">AR6/E6</f>
        <v>237.70491803278691</v>
      </c>
      <c r="AT6" s="37">
        <f>(AP6+AX6)/2</f>
        <v>4885</v>
      </c>
      <c r="AU6" s="38">
        <f>AT6/$E6</f>
        <v>800.81967213114763</v>
      </c>
      <c r="AV6" s="38">
        <f t="shared" ref="AV6:AV67" si="8">AB6-AT6</f>
        <v>1715</v>
      </c>
      <c r="AW6" s="39">
        <f t="shared" ref="AW6:AW39" si="9">AV6/E6</f>
        <v>281.14754098360658</v>
      </c>
      <c r="AX6" s="40">
        <v>4620</v>
      </c>
      <c r="AY6" s="41">
        <f>AX6/$E6</f>
        <v>757.37704918032796</v>
      </c>
      <c r="AZ6" s="42">
        <f t="shared" ref="AZ6:AZ67" si="10">AB6-AX6</f>
        <v>1980</v>
      </c>
      <c r="BA6" s="43">
        <f t="shared" ref="BA6:BA39" si="11">AZ6/E6</f>
        <v>324.59016393442624</v>
      </c>
      <c r="BB6" s="40">
        <v>3400</v>
      </c>
      <c r="BC6" s="41">
        <f>BB6/$E6</f>
        <v>557.37704918032784</v>
      </c>
      <c r="BD6" s="267">
        <f t="shared" ref="BD6:BD43" si="12">(AB6-BB6)/BB6</f>
        <v>0.94117647058823528</v>
      </c>
      <c r="BE6" s="268">
        <f>(AX6-BB6)/BB6</f>
        <v>0.35882352941176471</v>
      </c>
    </row>
    <row r="7" spans="1:57" ht="40.5" customHeight="1">
      <c r="A7" t="s">
        <v>171</v>
      </c>
      <c r="B7" s="5"/>
      <c r="C7" s="44" t="s">
        <v>17</v>
      </c>
      <c r="D7" s="45"/>
      <c r="E7" s="23">
        <v>7.32</v>
      </c>
      <c r="F7" s="314" t="s">
        <v>16</v>
      </c>
      <c r="G7" s="283"/>
      <c r="H7" s="283">
        <v>0</v>
      </c>
      <c r="I7" s="283">
        <v>0</v>
      </c>
      <c r="J7" s="283">
        <v>0</v>
      </c>
      <c r="K7" s="283">
        <v>128</v>
      </c>
      <c r="L7" s="283">
        <v>18</v>
      </c>
      <c r="M7" s="283">
        <v>18</v>
      </c>
      <c r="N7" s="283">
        <f t="shared" si="0"/>
        <v>1.28</v>
      </c>
      <c r="O7" s="283">
        <f t="shared" si="0"/>
        <v>0.18</v>
      </c>
      <c r="P7" s="283">
        <f t="shared" si="0"/>
        <v>0.18</v>
      </c>
      <c r="Q7" s="363">
        <f t="shared" si="1"/>
        <v>4.1471999999999995E-2</v>
      </c>
      <c r="R7" s="279">
        <v>46</v>
      </c>
      <c r="S7" s="281" t="s">
        <v>344</v>
      </c>
      <c r="T7" s="282">
        <v>24</v>
      </c>
      <c r="U7" s="283">
        <v>128</v>
      </c>
      <c r="V7" s="283">
        <v>106</v>
      </c>
      <c r="W7" s="283">
        <v>78</v>
      </c>
      <c r="X7" s="283">
        <f t="shared" si="2"/>
        <v>1.28</v>
      </c>
      <c r="Y7" s="283">
        <f t="shared" si="2"/>
        <v>1.06</v>
      </c>
      <c r="Z7" s="283">
        <f t="shared" si="2"/>
        <v>0.78</v>
      </c>
      <c r="AA7" s="283">
        <f t="shared" si="3"/>
        <v>1.0583040000000001</v>
      </c>
      <c r="AB7" s="24">
        <v>6350</v>
      </c>
      <c r="AC7" s="25">
        <f t="shared" ref="AC7:AC39" si="13">AB7/$E7</f>
        <v>867.48633879781414</v>
      </c>
      <c r="AD7" s="26">
        <f>IF((AB7*0.97)&gt;100,FLOOR((AB7*0.97),5),FLOOR((AB7*0.97),0.1))</f>
        <v>6155</v>
      </c>
      <c r="AE7" s="162">
        <f t="shared" ref="AE7:AE39" si="14">AD7/$E7</f>
        <v>840.84699453551912</v>
      </c>
      <c r="AF7" s="27">
        <f>IF(($AB7*0.95)&gt;100,FLOOR(($AB7*0.95),5),FLOOR(($AB7*0.95),0.1))</f>
        <v>6030</v>
      </c>
      <c r="AG7" s="27">
        <f t="shared" ref="AG7:AG39" si="15">AF7/$E7</f>
        <v>823.77049180327867</v>
      </c>
      <c r="AH7" s="28">
        <f>IF(($AB7*0.9)&gt;100,FLOOR(($AB7*0.9),5),FLOOR(($AB7*0.9),0.1))</f>
        <v>5715</v>
      </c>
      <c r="AI7" s="28">
        <f t="shared" ref="AI7:AI39" si="16">AH7/$E7</f>
        <v>780.7377049180327</v>
      </c>
      <c r="AJ7" s="29">
        <f>IF(($AB7*0.85)&gt;100,FLOOR(($AB7*0.85),5),FLOOR(($AB7*0.85),0.1))</f>
        <v>5395</v>
      </c>
      <c r="AK7" s="165">
        <f t="shared" ref="AK7:AK39" si="17">AJ7/$E7</f>
        <v>737.02185792349724</v>
      </c>
      <c r="AL7" s="30">
        <f>IF(($AB7*0.83)&gt;100,FLOOR(($AB7*0.83),5),FLOOR(($AB7*0.83),0.1))</f>
        <v>5270</v>
      </c>
      <c r="AM7" s="31">
        <f t="shared" ref="AM7:AM39" si="18">AL7/$E7</f>
        <v>719.94535519125679</v>
      </c>
      <c r="AN7" s="31">
        <f t="shared" si="4"/>
        <v>1080</v>
      </c>
      <c r="AO7" s="32">
        <f t="shared" si="5"/>
        <v>147.54098360655738</v>
      </c>
      <c r="AP7" s="33">
        <v>4950</v>
      </c>
      <c r="AQ7" s="34">
        <f t="shared" ref="AQ7:AQ39" si="19">AP7/$E7</f>
        <v>676.22950819672133</v>
      </c>
      <c r="AR7" s="35">
        <f t="shared" si="6"/>
        <v>1400</v>
      </c>
      <c r="AS7" s="36">
        <f t="shared" si="7"/>
        <v>191.2568306010929</v>
      </c>
      <c r="AT7" s="37">
        <f t="shared" ref="AT7:AT67" si="20">(AP7+AX7)/2</f>
        <v>4700</v>
      </c>
      <c r="AU7" s="38">
        <f t="shared" ref="AU7:AU39" si="21">AT7/$E7</f>
        <v>642.07650273224044</v>
      </c>
      <c r="AV7" s="38">
        <f t="shared" si="8"/>
        <v>1650</v>
      </c>
      <c r="AW7" s="39">
        <f t="shared" si="9"/>
        <v>225.40983606557376</v>
      </c>
      <c r="AX7" s="40">
        <v>4450</v>
      </c>
      <c r="AY7" s="41">
        <f t="shared" ref="AY7:AY39" si="22">AX7/$E7</f>
        <v>607.92349726775956</v>
      </c>
      <c r="AZ7" s="42">
        <f t="shared" si="10"/>
        <v>1900</v>
      </c>
      <c r="BA7" s="43">
        <f t="shared" si="11"/>
        <v>259.56284153005464</v>
      </c>
      <c r="BB7" s="40">
        <v>3190</v>
      </c>
      <c r="BC7" s="41">
        <f t="shared" ref="BC7:BC39" si="23">BB7/$E7</f>
        <v>435.79234972677597</v>
      </c>
      <c r="BD7" s="267">
        <f t="shared" si="12"/>
        <v>0.99059561128526641</v>
      </c>
      <c r="BE7" s="268">
        <f t="shared" ref="BE7:BE70" si="24">(AX7-BB7)/BB7</f>
        <v>0.39498432601880878</v>
      </c>
    </row>
    <row r="8" spans="1:57" ht="40.5" customHeight="1">
      <c r="A8" t="s">
        <v>172</v>
      </c>
      <c r="B8" s="5"/>
      <c r="C8" s="44" t="s">
        <v>18</v>
      </c>
      <c r="D8" s="45"/>
      <c r="E8" s="23">
        <v>9.76</v>
      </c>
      <c r="F8" s="314" t="s">
        <v>16</v>
      </c>
      <c r="G8" s="283"/>
      <c r="H8" s="283">
        <v>0</v>
      </c>
      <c r="I8" s="283">
        <v>0</v>
      </c>
      <c r="J8" s="283">
        <v>0</v>
      </c>
      <c r="K8" s="283">
        <v>127</v>
      </c>
      <c r="L8" s="283">
        <v>17</v>
      </c>
      <c r="M8" s="283">
        <v>17</v>
      </c>
      <c r="N8" s="283">
        <f t="shared" si="0"/>
        <v>1.27</v>
      </c>
      <c r="O8" s="283">
        <f t="shared" si="0"/>
        <v>0.17</v>
      </c>
      <c r="P8" s="283">
        <f t="shared" si="0"/>
        <v>0.17</v>
      </c>
      <c r="Q8" s="363">
        <f t="shared" si="1"/>
        <v>3.6703000000000006E-2</v>
      </c>
      <c r="R8" s="279">
        <v>36</v>
      </c>
      <c r="S8" s="281" t="s">
        <v>344</v>
      </c>
      <c r="T8" s="282">
        <v>24</v>
      </c>
      <c r="U8" s="283"/>
      <c r="V8" s="283"/>
      <c r="W8" s="283"/>
      <c r="X8" s="283">
        <f t="shared" si="2"/>
        <v>0</v>
      </c>
      <c r="Y8" s="283">
        <f t="shared" si="2"/>
        <v>0</v>
      </c>
      <c r="Z8" s="283">
        <f t="shared" si="2"/>
        <v>0</v>
      </c>
      <c r="AA8" s="283">
        <f t="shared" si="3"/>
        <v>0</v>
      </c>
      <c r="AB8" s="24">
        <v>6460</v>
      </c>
      <c r="AC8" s="25">
        <f t="shared" si="13"/>
        <v>661.88524590163934</v>
      </c>
      <c r="AD8" s="26">
        <f t="shared" ref="AD8:AD67" si="25">IF((AB8*0.97)&gt;100,FLOOR((AB8*0.97),5),FLOOR((AB8*0.97),0.1))</f>
        <v>6265</v>
      </c>
      <c r="AE8" s="162">
        <f t="shared" si="14"/>
        <v>641.90573770491801</v>
      </c>
      <c r="AF8" s="27">
        <f t="shared" ref="AF8:AF67" si="26">IF(($AB8*0.95)&gt;100,FLOOR(($AB8*0.95),5),FLOOR(($AB8*0.95),0.1))</f>
        <v>6135</v>
      </c>
      <c r="AG8" s="27">
        <f t="shared" si="15"/>
        <v>628.5860655737705</v>
      </c>
      <c r="AH8" s="28">
        <f t="shared" ref="AH8:AH67" si="27">IF(($AB8*0.9)&gt;100,FLOOR(($AB8*0.9),5),FLOOR(($AB8*0.9),0.1))</f>
        <v>5810</v>
      </c>
      <c r="AI8" s="28">
        <f t="shared" si="16"/>
        <v>595.28688524590166</v>
      </c>
      <c r="AJ8" s="29">
        <f t="shared" ref="AJ8:AJ67" si="28">IF(($AB8*0.85)&gt;100,FLOOR(($AB8*0.85),5),FLOOR(($AB8*0.85),0.1))</f>
        <v>5490</v>
      </c>
      <c r="AK8" s="165">
        <f t="shared" si="17"/>
        <v>562.5</v>
      </c>
      <c r="AL8" s="30">
        <f t="shared" ref="AL8:AL67" si="29">IF(($AB8*0.83)&gt;100,FLOOR(($AB8*0.83),5),FLOOR(($AB8*0.83),0.1))</f>
        <v>5360</v>
      </c>
      <c r="AM8" s="31">
        <f t="shared" si="18"/>
        <v>549.18032786885249</v>
      </c>
      <c r="AN8" s="31">
        <f t="shared" si="4"/>
        <v>1100</v>
      </c>
      <c r="AO8" s="32">
        <f t="shared" si="5"/>
        <v>112.70491803278689</v>
      </c>
      <c r="AP8" s="33">
        <v>5040</v>
      </c>
      <c r="AQ8" s="34">
        <f t="shared" si="19"/>
        <v>516.39344262295083</v>
      </c>
      <c r="AR8" s="35">
        <f t="shared" si="6"/>
        <v>1420</v>
      </c>
      <c r="AS8" s="36">
        <f t="shared" si="7"/>
        <v>145.49180327868854</v>
      </c>
      <c r="AT8" s="37">
        <f t="shared" si="20"/>
        <v>4780</v>
      </c>
      <c r="AU8" s="38">
        <f t="shared" si="21"/>
        <v>489.75409836065575</v>
      </c>
      <c r="AV8" s="38">
        <f t="shared" si="8"/>
        <v>1680</v>
      </c>
      <c r="AW8" s="39">
        <f t="shared" si="9"/>
        <v>172.13114754098362</v>
      </c>
      <c r="AX8" s="40">
        <v>4520</v>
      </c>
      <c r="AY8" s="41">
        <f t="shared" si="22"/>
        <v>463.11475409836066</v>
      </c>
      <c r="AZ8" s="42">
        <f t="shared" si="10"/>
        <v>1940</v>
      </c>
      <c r="BA8" s="43">
        <f t="shared" si="11"/>
        <v>198.7704918032787</v>
      </c>
      <c r="BB8" s="40">
        <v>3590</v>
      </c>
      <c r="BC8" s="41">
        <f t="shared" si="23"/>
        <v>367.82786885245901</v>
      </c>
      <c r="BD8" s="267">
        <f t="shared" si="12"/>
        <v>0.79944289693593318</v>
      </c>
      <c r="BE8" s="268">
        <f t="shared" si="24"/>
        <v>0.25905292479108633</v>
      </c>
    </row>
    <row r="9" spans="1:57" ht="40.5" customHeight="1">
      <c r="A9" t="s">
        <v>173</v>
      </c>
      <c r="B9" s="5"/>
      <c r="C9" s="44" t="s">
        <v>19</v>
      </c>
      <c r="D9" s="45"/>
      <c r="E9" s="23">
        <v>6.1</v>
      </c>
      <c r="F9" s="314" t="s">
        <v>16</v>
      </c>
      <c r="G9" s="283"/>
      <c r="H9" s="283">
        <v>0</v>
      </c>
      <c r="I9" s="283">
        <v>0</v>
      </c>
      <c r="J9" s="283">
        <v>0</v>
      </c>
      <c r="K9" s="283">
        <v>128</v>
      </c>
      <c r="L9" s="283">
        <v>17</v>
      </c>
      <c r="M9" s="283">
        <v>17</v>
      </c>
      <c r="N9" s="283">
        <f t="shared" si="0"/>
        <v>1.28</v>
      </c>
      <c r="O9" s="283">
        <f t="shared" si="0"/>
        <v>0.17</v>
      </c>
      <c r="P9" s="283">
        <f t="shared" si="0"/>
        <v>0.17</v>
      </c>
      <c r="Q9" s="363">
        <f t="shared" si="1"/>
        <v>3.6992000000000004E-2</v>
      </c>
      <c r="R9" s="279">
        <v>47</v>
      </c>
      <c r="S9" s="281" t="s">
        <v>344</v>
      </c>
      <c r="T9" s="282">
        <v>24</v>
      </c>
      <c r="U9" s="283">
        <v>128</v>
      </c>
      <c r="V9" s="283">
        <v>110</v>
      </c>
      <c r="W9" s="283">
        <v>91</v>
      </c>
      <c r="X9" s="283">
        <f t="shared" si="2"/>
        <v>1.28</v>
      </c>
      <c r="Y9" s="283">
        <f t="shared" si="2"/>
        <v>1.1000000000000001</v>
      </c>
      <c r="Z9" s="283">
        <f t="shared" si="2"/>
        <v>0.91</v>
      </c>
      <c r="AA9" s="283">
        <f t="shared" si="3"/>
        <v>1.2812800000000002</v>
      </c>
      <c r="AB9" s="24">
        <v>7400</v>
      </c>
      <c r="AC9" s="25">
        <f t="shared" si="13"/>
        <v>1213.1147540983607</v>
      </c>
      <c r="AD9" s="26">
        <f t="shared" si="25"/>
        <v>7175</v>
      </c>
      <c r="AE9" s="162">
        <f t="shared" si="14"/>
        <v>1176.2295081967213</v>
      </c>
      <c r="AF9" s="27">
        <f t="shared" si="26"/>
        <v>7030</v>
      </c>
      <c r="AG9" s="27">
        <f t="shared" si="15"/>
        <v>1152.4590163934427</v>
      </c>
      <c r="AH9" s="28">
        <f t="shared" si="27"/>
        <v>6660</v>
      </c>
      <c r="AI9" s="28">
        <f t="shared" si="16"/>
        <v>1091.8032786885246</v>
      </c>
      <c r="AJ9" s="29">
        <f t="shared" si="28"/>
        <v>6290</v>
      </c>
      <c r="AK9" s="165">
        <f t="shared" si="17"/>
        <v>1031.1475409836066</v>
      </c>
      <c r="AL9" s="30">
        <f t="shared" si="29"/>
        <v>6140</v>
      </c>
      <c r="AM9" s="31">
        <f t="shared" si="18"/>
        <v>1006.5573770491803</v>
      </c>
      <c r="AN9" s="31">
        <f t="shared" si="4"/>
        <v>1260</v>
      </c>
      <c r="AO9" s="32">
        <f t="shared" si="5"/>
        <v>206.55737704918033</v>
      </c>
      <c r="AP9" s="33">
        <v>5750</v>
      </c>
      <c r="AQ9" s="34">
        <f t="shared" si="19"/>
        <v>942.62295081967216</v>
      </c>
      <c r="AR9" s="35">
        <f t="shared" si="6"/>
        <v>1650</v>
      </c>
      <c r="AS9" s="36">
        <f t="shared" si="7"/>
        <v>270.49180327868856</v>
      </c>
      <c r="AT9" s="37">
        <f t="shared" si="20"/>
        <v>5465</v>
      </c>
      <c r="AU9" s="38">
        <f t="shared" si="21"/>
        <v>895.90163934426232</v>
      </c>
      <c r="AV9" s="38">
        <f t="shared" si="8"/>
        <v>1935</v>
      </c>
      <c r="AW9" s="39">
        <f t="shared" si="9"/>
        <v>317.2131147540984</v>
      </c>
      <c r="AX9" s="40">
        <v>5180</v>
      </c>
      <c r="AY9" s="41">
        <f t="shared" si="22"/>
        <v>849.18032786885249</v>
      </c>
      <c r="AZ9" s="42">
        <f t="shared" si="10"/>
        <v>2220</v>
      </c>
      <c r="BA9" s="43">
        <f t="shared" si="11"/>
        <v>363.93442622950823</v>
      </c>
      <c r="BB9" s="40">
        <v>4040</v>
      </c>
      <c r="BC9" s="41">
        <f t="shared" si="23"/>
        <v>662.29508196721315</v>
      </c>
      <c r="BD9" s="267">
        <f t="shared" si="12"/>
        <v>0.83168316831683164</v>
      </c>
      <c r="BE9" s="268">
        <f t="shared" si="24"/>
        <v>0.28217821782178215</v>
      </c>
    </row>
    <row r="10" spans="1:57" ht="40.5" customHeight="1">
      <c r="A10" t="s">
        <v>174</v>
      </c>
      <c r="B10" s="5"/>
      <c r="C10" s="44" t="s">
        <v>20</v>
      </c>
      <c r="D10" s="45"/>
      <c r="E10" s="23">
        <v>7.32</v>
      </c>
      <c r="F10" s="314" t="s">
        <v>16</v>
      </c>
      <c r="G10" s="283"/>
      <c r="H10" s="283">
        <v>0</v>
      </c>
      <c r="I10" s="283">
        <v>0</v>
      </c>
      <c r="J10" s="283">
        <v>0</v>
      </c>
      <c r="K10" s="283">
        <v>128</v>
      </c>
      <c r="L10" s="283">
        <v>18</v>
      </c>
      <c r="M10" s="283">
        <v>18</v>
      </c>
      <c r="N10" s="283">
        <f t="shared" si="0"/>
        <v>1.28</v>
      </c>
      <c r="O10" s="283">
        <f t="shared" si="0"/>
        <v>0.18</v>
      </c>
      <c r="P10" s="283">
        <f t="shared" si="0"/>
        <v>0.18</v>
      </c>
      <c r="Q10" s="363">
        <f t="shared" si="1"/>
        <v>4.1471999999999995E-2</v>
      </c>
      <c r="R10" s="279">
        <v>37</v>
      </c>
      <c r="S10" s="281" t="s">
        <v>344</v>
      </c>
      <c r="T10" s="282">
        <v>24</v>
      </c>
      <c r="U10" s="283"/>
      <c r="V10" s="283"/>
      <c r="W10" s="283"/>
      <c r="X10" s="283">
        <f t="shared" si="2"/>
        <v>0</v>
      </c>
      <c r="Y10" s="283">
        <f t="shared" si="2"/>
        <v>0</v>
      </c>
      <c r="Z10" s="283">
        <f t="shared" si="2"/>
        <v>0</v>
      </c>
      <c r="AA10" s="283">
        <f t="shared" si="3"/>
        <v>0</v>
      </c>
      <c r="AB10" s="24">
        <v>7130</v>
      </c>
      <c r="AC10" s="25">
        <f t="shared" si="13"/>
        <v>974.04371584699447</v>
      </c>
      <c r="AD10" s="26">
        <f t="shared" si="25"/>
        <v>6915</v>
      </c>
      <c r="AE10" s="162">
        <f t="shared" si="14"/>
        <v>944.67213114754099</v>
      </c>
      <c r="AF10" s="27">
        <f t="shared" si="26"/>
        <v>6770</v>
      </c>
      <c r="AG10" s="27">
        <f t="shared" si="15"/>
        <v>924.86338797814199</v>
      </c>
      <c r="AH10" s="28">
        <f t="shared" si="27"/>
        <v>6415</v>
      </c>
      <c r="AI10" s="28">
        <f t="shared" si="16"/>
        <v>876.36612021857923</v>
      </c>
      <c r="AJ10" s="29">
        <f t="shared" si="28"/>
        <v>6060</v>
      </c>
      <c r="AK10" s="165">
        <f t="shared" si="17"/>
        <v>827.86885245901635</v>
      </c>
      <c r="AL10" s="30">
        <f t="shared" si="29"/>
        <v>5915</v>
      </c>
      <c r="AM10" s="31">
        <f t="shared" si="18"/>
        <v>808.06010928961746</v>
      </c>
      <c r="AN10" s="31">
        <f t="shared" si="4"/>
        <v>1215</v>
      </c>
      <c r="AO10" s="32">
        <f t="shared" si="5"/>
        <v>165.98360655737704</v>
      </c>
      <c r="AP10" s="33">
        <v>5700</v>
      </c>
      <c r="AQ10" s="34">
        <f t="shared" si="19"/>
        <v>778.68852459016387</v>
      </c>
      <c r="AR10" s="35">
        <f t="shared" si="6"/>
        <v>1430</v>
      </c>
      <c r="AS10" s="36">
        <f t="shared" si="7"/>
        <v>195.35519125683058</v>
      </c>
      <c r="AT10" s="37">
        <f t="shared" si="20"/>
        <v>5345</v>
      </c>
      <c r="AU10" s="38">
        <f t="shared" si="21"/>
        <v>730.19125683060111</v>
      </c>
      <c r="AV10" s="38">
        <f t="shared" si="8"/>
        <v>1785</v>
      </c>
      <c r="AW10" s="39">
        <f t="shared" si="9"/>
        <v>243.85245901639342</v>
      </c>
      <c r="AX10" s="40">
        <v>4990</v>
      </c>
      <c r="AY10" s="41">
        <f t="shared" si="22"/>
        <v>681.69398907103823</v>
      </c>
      <c r="AZ10" s="42">
        <f t="shared" si="10"/>
        <v>2140</v>
      </c>
      <c r="BA10" s="43">
        <f t="shared" si="11"/>
        <v>292.3497267759563</v>
      </c>
      <c r="BB10" s="40">
        <v>4030</v>
      </c>
      <c r="BC10" s="41">
        <f t="shared" si="23"/>
        <v>550.54644808743171</v>
      </c>
      <c r="BD10" s="267">
        <f t="shared" si="12"/>
        <v>0.76923076923076927</v>
      </c>
      <c r="BE10" s="268">
        <f t="shared" si="24"/>
        <v>0.23821339950372208</v>
      </c>
    </row>
    <row r="11" spans="1:57" ht="40.5" customHeight="1">
      <c r="A11" t="s">
        <v>175</v>
      </c>
      <c r="B11" s="5"/>
      <c r="C11" s="44" t="s">
        <v>21</v>
      </c>
      <c r="D11" s="45"/>
      <c r="E11" s="23">
        <v>7.32</v>
      </c>
      <c r="F11" s="314" t="s">
        <v>16</v>
      </c>
      <c r="G11" s="283"/>
      <c r="H11" s="283">
        <v>0</v>
      </c>
      <c r="I11" s="283">
        <v>0</v>
      </c>
      <c r="J11" s="283">
        <v>0</v>
      </c>
      <c r="K11" s="283">
        <v>130</v>
      </c>
      <c r="L11" s="283">
        <v>17</v>
      </c>
      <c r="M11" s="283">
        <v>17</v>
      </c>
      <c r="N11" s="283">
        <f>K11/100</f>
        <v>1.3</v>
      </c>
      <c r="O11" s="283">
        <f>L11/100</f>
        <v>0.17</v>
      </c>
      <c r="P11" s="283">
        <f>M11/100</f>
        <v>0.17</v>
      </c>
      <c r="Q11" s="363">
        <f t="shared" si="1"/>
        <v>3.7570000000000006E-2</v>
      </c>
      <c r="R11" s="279">
        <v>37</v>
      </c>
      <c r="S11" s="281" t="s">
        <v>344</v>
      </c>
      <c r="T11" s="282">
        <v>24</v>
      </c>
      <c r="U11" s="282">
        <v>125</v>
      </c>
      <c r="V11" s="282">
        <v>115</v>
      </c>
      <c r="W11" s="282">
        <v>87</v>
      </c>
      <c r="X11" s="283">
        <f>U11/100</f>
        <v>1.25</v>
      </c>
      <c r="Y11" s="283">
        <f>V11/100</f>
        <v>1.1499999999999999</v>
      </c>
      <c r="Z11" s="283">
        <f>W11/100</f>
        <v>0.87</v>
      </c>
      <c r="AA11" s="283">
        <f t="shared" si="3"/>
        <v>1.2506249999999999</v>
      </c>
      <c r="AB11" s="24">
        <v>9400</v>
      </c>
      <c r="AC11" s="25">
        <f t="shared" si="13"/>
        <v>1284.1530054644809</v>
      </c>
      <c r="AD11" s="26">
        <f t="shared" si="25"/>
        <v>9115</v>
      </c>
      <c r="AE11" s="162">
        <f t="shared" si="14"/>
        <v>1245.2185792349726</v>
      </c>
      <c r="AF11" s="27">
        <f t="shared" si="26"/>
        <v>8930</v>
      </c>
      <c r="AG11" s="27">
        <f t="shared" si="15"/>
        <v>1219.9453551912568</v>
      </c>
      <c r="AH11" s="28">
        <f t="shared" si="27"/>
        <v>8460</v>
      </c>
      <c r="AI11" s="28">
        <f t="shared" si="16"/>
        <v>1155.7377049180327</v>
      </c>
      <c r="AJ11" s="29">
        <f t="shared" si="28"/>
        <v>7990</v>
      </c>
      <c r="AK11" s="165">
        <f t="shared" si="17"/>
        <v>1091.5300546448086</v>
      </c>
      <c r="AL11" s="30">
        <f t="shared" si="29"/>
        <v>7800</v>
      </c>
      <c r="AM11" s="31">
        <f t="shared" si="18"/>
        <v>1065.5737704918033</v>
      </c>
      <c r="AN11" s="31">
        <f t="shared" si="4"/>
        <v>1600</v>
      </c>
      <c r="AO11" s="32">
        <f t="shared" si="5"/>
        <v>218.5792349726776</v>
      </c>
      <c r="AP11" s="33">
        <v>7520</v>
      </c>
      <c r="AQ11" s="34">
        <f t="shared" si="19"/>
        <v>1027.3224043715848</v>
      </c>
      <c r="AR11" s="35">
        <f t="shared" si="6"/>
        <v>1880</v>
      </c>
      <c r="AS11" s="36">
        <f t="shared" si="7"/>
        <v>256.83060109289619</v>
      </c>
      <c r="AT11" s="37">
        <f t="shared" si="20"/>
        <v>7050</v>
      </c>
      <c r="AU11" s="38">
        <f t="shared" si="21"/>
        <v>963.11475409836066</v>
      </c>
      <c r="AV11" s="38">
        <f t="shared" si="8"/>
        <v>2350</v>
      </c>
      <c r="AW11" s="39">
        <f t="shared" si="9"/>
        <v>321.03825136612022</v>
      </c>
      <c r="AX11" s="40">
        <v>6580</v>
      </c>
      <c r="AY11" s="41">
        <f t="shared" si="22"/>
        <v>898.90710382513657</v>
      </c>
      <c r="AZ11" s="42">
        <f t="shared" si="10"/>
        <v>2820</v>
      </c>
      <c r="BA11" s="43">
        <f t="shared" si="11"/>
        <v>385.24590163934425</v>
      </c>
      <c r="BB11" s="40"/>
      <c r="BC11" s="41">
        <f t="shared" si="23"/>
        <v>0</v>
      </c>
      <c r="BD11" s="267" t="e">
        <f t="shared" si="12"/>
        <v>#DIV/0!</v>
      </c>
      <c r="BE11" s="268" t="e">
        <f t="shared" si="24"/>
        <v>#DIV/0!</v>
      </c>
    </row>
    <row r="12" spans="1:57" ht="40.5" customHeight="1">
      <c r="A12" t="s">
        <v>176</v>
      </c>
      <c r="B12" s="5"/>
      <c r="C12" s="44" t="s">
        <v>22</v>
      </c>
      <c r="D12" s="45"/>
      <c r="E12" s="23">
        <v>9.76</v>
      </c>
      <c r="F12" s="314" t="s">
        <v>16</v>
      </c>
      <c r="G12" s="283"/>
      <c r="H12" s="283">
        <v>0</v>
      </c>
      <c r="I12" s="283">
        <v>0</v>
      </c>
      <c r="J12" s="283">
        <v>0</v>
      </c>
      <c r="K12" s="283">
        <v>127</v>
      </c>
      <c r="L12" s="283">
        <v>17</v>
      </c>
      <c r="M12" s="283">
        <v>17</v>
      </c>
      <c r="N12" s="283">
        <f t="shared" ref="N12:P17" si="30">K12/100</f>
        <v>1.27</v>
      </c>
      <c r="O12" s="283">
        <f t="shared" si="30"/>
        <v>0.17</v>
      </c>
      <c r="P12" s="283">
        <f t="shared" si="30"/>
        <v>0.17</v>
      </c>
      <c r="Q12" s="363">
        <f t="shared" si="1"/>
        <v>3.6703000000000006E-2</v>
      </c>
      <c r="R12" s="279">
        <v>36</v>
      </c>
      <c r="S12" s="281" t="s">
        <v>344</v>
      </c>
      <c r="T12" s="282">
        <v>24</v>
      </c>
      <c r="U12" s="283"/>
      <c r="V12" s="283"/>
      <c r="W12" s="283"/>
      <c r="X12" s="283">
        <f t="shared" ref="X12:Z27" si="31">U12/100</f>
        <v>0</v>
      </c>
      <c r="Y12" s="283">
        <f t="shared" si="31"/>
        <v>0</v>
      </c>
      <c r="Z12" s="283">
        <f t="shared" si="31"/>
        <v>0</v>
      </c>
      <c r="AA12" s="283">
        <f t="shared" ref="AA12:AA62" si="32">Z12*Y12*X12</f>
        <v>0</v>
      </c>
      <c r="AB12" s="24">
        <v>7630</v>
      </c>
      <c r="AC12" s="25">
        <f t="shared" si="13"/>
        <v>781.76229508196718</v>
      </c>
      <c r="AD12" s="26">
        <f t="shared" si="25"/>
        <v>7400</v>
      </c>
      <c r="AE12" s="162">
        <f t="shared" si="14"/>
        <v>758.19672131147547</v>
      </c>
      <c r="AF12" s="27">
        <f t="shared" si="26"/>
        <v>7245</v>
      </c>
      <c r="AG12" s="27">
        <f t="shared" si="15"/>
        <v>742.31557377049182</v>
      </c>
      <c r="AH12" s="28">
        <f t="shared" si="27"/>
        <v>6865</v>
      </c>
      <c r="AI12" s="28">
        <f t="shared" si="16"/>
        <v>703.38114754098365</v>
      </c>
      <c r="AJ12" s="29">
        <f t="shared" si="28"/>
        <v>6485</v>
      </c>
      <c r="AK12" s="165">
        <f t="shared" si="17"/>
        <v>664.44672131147547</v>
      </c>
      <c r="AL12" s="30">
        <f t="shared" si="29"/>
        <v>6330</v>
      </c>
      <c r="AM12" s="31">
        <f t="shared" si="18"/>
        <v>648.56557377049182</v>
      </c>
      <c r="AN12" s="31">
        <f t="shared" si="4"/>
        <v>1300</v>
      </c>
      <c r="AO12" s="32">
        <f t="shared" si="5"/>
        <v>133.19672131147541</v>
      </c>
      <c r="AP12" s="33">
        <v>5950</v>
      </c>
      <c r="AQ12" s="34">
        <f t="shared" si="19"/>
        <v>609.63114754098365</v>
      </c>
      <c r="AR12" s="35">
        <f t="shared" si="6"/>
        <v>1680</v>
      </c>
      <c r="AS12" s="36">
        <f t="shared" si="7"/>
        <v>172.13114754098362</v>
      </c>
      <c r="AT12" s="37">
        <f t="shared" si="20"/>
        <v>5645</v>
      </c>
      <c r="AU12" s="38">
        <f t="shared" si="21"/>
        <v>578.38114754098365</v>
      </c>
      <c r="AV12" s="38">
        <f t="shared" si="8"/>
        <v>1985</v>
      </c>
      <c r="AW12" s="39">
        <f t="shared" si="9"/>
        <v>203.38114754098362</v>
      </c>
      <c r="AX12" s="40">
        <v>5340</v>
      </c>
      <c r="AY12" s="41">
        <f t="shared" si="22"/>
        <v>547.13114754098365</v>
      </c>
      <c r="AZ12" s="42">
        <f t="shared" si="10"/>
        <v>2290</v>
      </c>
      <c r="BA12" s="43">
        <f t="shared" si="11"/>
        <v>234.63114754098362</v>
      </c>
      <c r="BB12" s="40">
        <v>4580</v>
      </c>
      <c r="BC12" s="41">
        <f t="shared" si="23"/>
        <v>469.26229508196724</v>
      </c>
      <c r="BD12" s="267">
        <f t="shared" si="12"/>
        <v>0.66593886462882101</v>
      </c>
      <c r="BE12" s="268">
        <f t="shared" si="24"/>
        <v>0.16593886462882096</v>
      </c>
    </row>
    <row r="13" spans="1:57" ht="40.5" customHeight="1">
      <c r="A13" t="s">
        <v>177</v>
      </c>
      <c r="B13" s="5"/>
      <c r="C13" s="44" t="s">
        <v>23</v>
      </c>
      <c r="D13" s="45"/>
      <c r="E13" s="23">
        <v>6.6</v>
      </c>
      <c r="F13" s="314" t="s">
        <v>16</v>
      </c>
      <c r="G13" s="283"/>
      <c r="H13" s="283">
        <v>0</v>
      </c>
      <c r="I13" s="283">
        <v>0</v>
      </c>
      <c r="J13" s="283">
        <v>0</v>
      </c>
      <c r="K13" s="283">
        <v>124</v>
      </c>
      <c r="L13" s="283">
        <v>28</v>
      </c>
      <c r="M13" s="283">
        <v>28</v>
      </c>
      <c r="N13" s="283">
        <f t="shared" si="30"/>
        <v>1.24</v>
      </c>
      <c r="O13" s="283">
        <f t="shared" si="30"/>
        <v>0.28000000000000003</v>
      </c>
      <c r="P13" s="283">
        <f t="shared" si="30"/>
        <v>0.28000000000000003</v>
      </c>
      <c r="Q13" s="363">
        <f t="shared" si="1"/>
        <v>9.7216000000000011E-2</v>
      </c>
      <c r="R13" s="279">
        <v>55</v>
      </c>
      <c r="S13" s="281" t="s">
        <v>344</v>
      </c>
      <c r="T13" s="282">
        <v>6</v>
      </c>
      <c r="U13" s="283">
        <v>124</v>
      </c>
      <c r="V13" s="283">
        <v>130</v>
      </c>
      <c r="W13" s="283">
        <v>72</v>
      </c>
      <c r="X13" s="283">
        <f t="shared" si="31"/>
        <v>1.24</v>
      </c>
      <c r="Y13" s="283">
        <f t="shared" si="31"/>
        <v>1.3</v>
      </c>
      <c r="Z13" s="283">
        <f t="shared" si="31"/>
        <v>0.72</v>
      </c>
      <c r="AA13" s="283">
        <f t="shared" si="32"/>
        <v>1.1606399999999999</v>
      </c>
      <c r="AB13" s="24">
        <v>10300</v>
      </c>
      <c r="AC13" s="25">
        <f t="shared" si="13"/>
        <v>1560.6060606060607</v>
      </c>
      <c r="AD13" s="26">
        <f t="shared" si="25"/>
        <v>9990</v>
      </c>
      <c r="AE13" s="162">
        <f t="shared" si="14"/>
        <v>1513.6363636363637</v>
      </c>
      <c r="AF13" s="27">
        <f t="shared" si="26"/>
        <v>9785</v>
      </c>
      <c r="AG13" s="27">
        <f t="shared" si="15"/>
        <v>1482.5757575757577</v>
      </c>
      <c r="AH13" s="28">
        <f t="shared" si="27"/>
        <v>9270</v>
      </c>
      <c r="AI13" s="28">
        <f t="shared" si="16"/>
        <v>1404.5454545454547</v>
      </c>
      <c r="AJ13" s="29">
        <f t="shared" si="28"/>
        <v>8755</v>
      </c>
      <c r="AK13" s="165">
        <f t="shared" si="17"/>
        <v>1326.5151515151515</v>
      </c>
      <c r="AL13" s="30">
        <f t="shared" si="29"/>
        <v>8545</v>
      </c>
      <c r="AM13" s="31">
        <f t="shared" si="18"/>
        <v>1294.6969696969697</v>
      </c>
      <c r="AN13" s="31">
        <f t="shared" si="4"/>
        <v>1755</v>
      </c>
      <c r="AO13" s="32">
        <f t="shared" si="5"/>
        <v>265.90909090909093</v>
      </c>
      <c r="AP13" s="33">
        <v>8240</v>
      </c>
      <c r="AQ13" s="34">
        <f t="shared" si="19"/>
        <v>1248.4848484848485</v>
      </c>
      <c r="AR13" s="35">
        <f t="shared" si="6"/>
        <v>2060</v>
      </c>
      <c r="AS13" s="36">
        <f t="shared" si="7"/>
        <v>312.12121212121212</v>
      </c>
      <c r="AT13" s="37">
        <f t="shared" si="20"/>
        <v>7725</v>
      </c>
      <c r="AU13" s="38">
        <f t="shared" si="21"/>
        <v>1170.4545454545455</v>
      </c>
      <c r="AV13" s="38">
        <f t="shared" si="8"/>
        <v>2575</v>
      </c>
      <c r="AW13" s="39">
        <f t="shared" si="9"/>
        <v>390.15151515151518</v>
      </c>
      <c r="AX13" s="40">
        <v>7210</v>
      </c>
      <c r="AY13" s="41">
        <f t="shared" si="22"/>
        <v>1092.4242424242425</v>
      </c>
      <c r="AZ13" s="42">
        <f t="shared" si="10"/>
        <v>3090</v>
      </c>
      <c r="BA13" s="43">
        <f t="shared" si="11"/>
        <v>468.18181818181819</v>
      </c>
      <c r="BB13" s="40">
        <v>6760</v>
      </c>
      <c r="BC13" s="41">
        <f t="shared" si="23"/>
        <v>1024.2424242424242</v>
      </c>
      <c r="BD13" s="267">
        <f t="shared" si="12"/>
        <v>0.52366863905325445</v>
      </c>
      <c r="BE13" s="268">
        <f t="shared" si="24"/>
        <v>6.6568047337278113E-2</v>
      </c>
    </row>
    <row r="14" spans="1:57" ht="40.5" customHeight="1">
      <c r="A14" t="s">
        <v>178</v>
      </c>
      <c r="B14" s="5"/>
      <c r="C14" s="44" t="s">
        <v>24</v>
      </c>
      <c r="D14" s="45"/>
      <c r="E14" s="23">
        <v>6.6</v>
      </c>
      <c r="F14" s="314" t="s">
        <v>16</v>
      </c>
      <c r="G14" s="283"/>
      <c r="H14" s="283">
        <v>0</v>
      </c>
      <c r="I14" s="283">
        <v>0</v>
      </c>
      <c r="J14" s="283">
        <v>0</v>
      </c>
      <c r="K14" s="283">
        <v>129</v>
      </c>
      <c r="L14" s="283">
        <v>27</v>
      </c>
      <c r="M14" s="283">
        <v>27</v>
      </c>
      <c r="N14" s="283">
        <f t="shared" si="30"/>
        <v>1.29</v>
      </c>
      <c r="O14" s="283">
        <f t="shared" si="30"/>
        <v>0.27</v>
      </c>
      <c r="P14" s="283">
        <f t="shared" si="30"/>
        <v>0.27</v>
      </c>
      <c r="Q14" s="363">
        <f t="shared" si="1"/>
        <v>9.4041000000000027E-2</v>
      </c>
      <c r="R14" s="279">
        <v>50</v>
      </c>
      <c r="S14" s="281" t="s">
        <v>344</v>
      </c>
      <c r="T14" s="282">
        <v>12</v>
      </c>
      <c r="U14" s="283">
        <v>129</v>
      </c>
      <c r="V14" s="283">
        <v>103</v>
      </c>
      <c r="W14" s="283">
        <v>83</v>
      </c>
      <c r="X14" s="283">
        <f t="shared" si="31"/>
        <v>1.29</v>
      </c>
      <c r="Y14" s="283">
        <f t="shared" si="31"/>
        <v>1.03</v>
      </c>
      <c r="Z14" s="283">
        <f t="shared" si="31"/>
        <v>0.83</v>
      </c>
      <c r="AA14" s="283">
        <f t="shared" si="32"/>
        <v>1.1028210000000001</v>
      </c>
      <c r="AB14" s="24">
        <v>9100</v>
      </c>
      <c r="AC14" s="25">
        <f t="shared" si="13"/>
        <v>1378.7878787878788</v>
      </c>
      <c r="AD14" s="26">
        <f t="shared" si="25"/>
        <v>8825</v>
      </c>
      <c r="AE14" s="162">
        <f t="shared" si="14"/>
        <v>1337.1212121212122</v>
      </c>
      <c r="AF14" s="27">
        <f t="shared" si="26"/>
        <v>8645</v>
      </c>
      <c r="AG14" s="27">
        <f t="shared" si="15"/>
        <v>1309.848484848485</v>
      </c>
      <c r="AH14" s="28">
        <f t="shared" si="27"/>
        <v>8190</v>
      </c>
      <c r="AI14" s="28">
        <f t="shared" si="16"/>
        <v>1240.909090909091</v>
      </c>
      <c r="AJ14" s="29">
        <f t="shared" si="28"/>
        <v>7735</v>
      </c>
      <c r="AK14" s="165">
        <f t="shared" si="17"/>
        <v>1171.969696969697</v>
      </c>
      <c r="AL14" s="30">
        <f t="shared" si="29"/>
        <v>7550</v>
      </c>
      <c r="AM14" s="31">
        <f t="shared" si="18"/>
        <v>1143.939393939394</v>
      </c>
      <c r="AN14" s="31">
        <f t="shared" si="4"/>
        <v>1550</v>
      </c>
      <c r="AO14" s="32">
        <f t="shared" si="5"/>
        <v>234.84848484848487</v>
      </c>
      <c r="AP14" s="33">
        <v>7280</v>
      </c>
      <c r="AQ14" s="34">
        <f t="shared" si="19"/>
        <v>1103.030303030303</v>
      </c>
      <c r="AR14" s="35">
        <f t="shared" si="6"/>
        <v>1820</v>
      </c>
      <c r="AS14" s="36">
        <f t="shared" si="7"/>
        <v>275.75757575757575</v>
      </c>
      <c r="AT14" s="37">
        <f t="shared" si="20"/>
        <v>6825</v>
      </c>
      <c r="AU14" s="38">
        <f t="shared" si="21"/>
        <v>1034.0909090909092</v>
      </c>
      <c r="AV14" s="38">
        <f t="shared" si="8"/>
        <v>2275</v>
      </c>
      <c r="AW14" s="39">
        <f t="shared" si="9"/>
        <v>344.69696969696969</v>
      </c>
      <c r="AX14" s="40">
        <v>6370</v>
      </c>
      <c r="AY14" s="41">
        <f t="shared" si="22"/>
        <v>965.15151515151524</v>
      </c>
      <c r="AZ14" s="42">
        <f t="shared" si="10"/>
        <v>2730</v>
      </c>
      <c r="BA14" s="43">
        <f t="shared" si="11"/>
        <v>413.63636363636368</v>
      </c>
      <c r="BB14" s="40">
        <v>4860</v>
      </c>
      <c r="BC14" s="41">
        <f t="shared" si="23"/>
        <v>736.36363636363637</v>
      </c>
      <c r="BD14" s="267">
        <f t="shared" si="12"/>
        <v>0.87242798353909468</v>
      </c>
      <c r="BE14" s="268">
        <f t="shared" si="24"/>
        <v>0.31069958847736623</v>
      </c>
    </row>
    <row r="15" spans="1:57" ht="40.5" customHeight="1">
      <c r="A15" t="s">
        <v>179</v>
      </c>
      <c r="B15" s="5"/>
      <c r="C15" s="44" t="s">
        <v>25</v>
      </c>
      <c r="D15" s="45"/>
      <c r="E15" s="23">
        <v>6.6</v>
      </c>
      <c r="F15" s="314" t="s">
        <v>16</v>
      </c>
      <c r="G15" s="283"/>
      <c r="H15" s="283">
        <v>0</v>
      </c>
      <c r="I15" s="283">
        <v>0</v>
      </c>
      <c r="J15" s="283">
        <v>0</v>
      </c>
      <c r="K15" s="283">
        <v>129</v>
      </c>
      <c r="L15" s="283">
        <v>27</v>
      </c>
      <c r="M15" s="283">
        <v>27</v>
      </c>
      <c r="N15" s="283">
        <f t="shared" si="30"/>
        <v>1.29</v>
      </c>
      <c r="O15" s="283">
        <f t="shared" si="30"/>
        <v>0.27</v>
      </c>
      <c r="P15" s="283">
        <f t="shared" si="30"/>
        <v>0.27</v>
      </c>
      <c r="Q15" s="363">
        <f t="shared" si="1"/>
        <v>9.4041000000000027E-2</v>
      </c>
      <c r="R15" s="279">
        <v>38</v>
      </c>
      <c r="S15" s="281" t="s">
        <v>344</v>
      </c>
      <c r="T15" s="282">
        <v>12</v>
      </c>
      <c r="U15" s="283"/>
      <c r="V15" s="283"/>
      <c r="W15" s="283"/>
      <c r="X15" s="283">
        <f t="shared" si="31"/>
        <v>0</v>
      </c>
      <c r="Y15" s="283">
        <f t="shared" si="31"/>
        <v>0</v>
      </c>
      <c r="Z15" s="283">
        <f t="shared" si="31"/>
        <v>0</v>
      </c>
      <c r="AA15" s="283">
        <f t="shared" si="32"/>
        <v>0</v>
      </c>
      <c r="AB15" s="24">
        <v>8750</v>
      </c>
      <c r="AC15" s="25">
        <f t="shared" si="13"/>
        <v>1325.7575757575758</v>
      </c>
      <c r="AD15" s="26">
        <f t="shared" si="25"/>
        <v>8485</v>
      </c>
      <c r="AE15" s="162">
        <f t="shared" si="14"/>
        <v>1285.6060606060607</v>
      </c>
      <c r="AF15" s="27">
        <f t="shared" si="26"/>
        <v>8310</v>
      </c>
      <c r="AG15" s="27">
        <f t="shared" si="15"/>
        <v>1259.0909090909092</v>
      </c>
      <c r="AH15" s="28">
        <f t="shared" si="27"/>
        <v>7875</v>
      </c>
      <c r="AI15" s="28">
        <f t="shared" si="16"/>
        <v>1193.1818181818182</v>
      </c>
      <c r="AJ15" s="29">
        <f t="shared" si="28"/>
        <v>7435</v>
      </c>
      <c r="AK15" s="165">
        <f t="shared" si="17"/>
        <v>1126.5151515151515</v>
      </c>
      <c r="AL15" s="30">
        <f t="shared" si="29"/>
        <v>7260</v>
      </c>
      <c r="AM15" s="31">
        <f t="shared" si="18"/>
        <v>1100</v>
      </c>
      <c r="AN15" s="31">
        <f t="shared" si="4"/>
        <v>1490</v>
      </c>
      <c r="AO15" s="32">
        <f t="shared" si="5"/>
        <v>225.75757575757578</v>
      </c>
      <c r="AP15" s="33">
        <v>7000</v>
      </c>
      <c r="AQ15" s="34">
        <f t="shared" si="19"/>
        <v>1060.6060606060607</v>
      </c>
      <c r="AR15" s="35">
        <f t="shared" si="6"/>
        <v>1750</v>
      </c>
      <c r="AS15" s="36">
        <f t="shared" si="7"/>
        <v>265.15151515151518</v>
      </c>
      <c r="AT15" s="37">
        <f t="shared" si="20"/>
        <v>6562.5</v>
      </c>
      <c r="AU15" s="38">
        <f t="shared" si="21"/>
        <v>994.31818181818187</v>
      </c>
      <c r="AV15" s="38">
        <f t="shared" si="8"/>
        <v>2187.5</v>
      </c>
      <c r="AW15" s="39">
        <f t="shared" si="9"/>
        <v>331.43939393939394</v>
      </c>
      <c r="AX15" s="40">
        <v>6125</v>
      </c>
      <c r="AY15" s="41">
        <f t="shared" si="22"/>
        <v>928.03030303030312</v>
      </c>
      <c r="AZ15" s="42">
        <f t="shared" si="10"/>
        <v>2625</v>
      </c>
      <c r="BA15" s="43">
        <f t="shared" si="11"/>
        <v>397.72727272727275</v>
      </c>
      <c r="BB15" s="40">
        <v>4370</v>
      </c>
      <c r="BC15" s="41">
        <f t="shared" si="23"/>
        <v>662.12121212121212</v>
      </c>
      <c r="BD15" s="267">
        <f t="shared" si="12"/>
        <v>1.0022883295194509</v>
      </c>
      <c r="BE15" s="268">
        <f t="shared" si="24"/>
        <v>0.40160183066361554</v>
      </c>
    </row>
    <row r="16" spans="1:57" ht="40.5" customHeight="1">
      <c r="A16" t="s">
        <v>180</v>
      </c>
      <c r="B16" s="5"/>
      <c r="C16" s="44" t="s">
        <v>26</v>
      </c>
      <c r="D16" s="45"/>
      <c r="E16" s="23">
        <v>6.6</v>
      </c>
      <c r="F16" s="314" t="s">
        <v>16</v>
      </c>
      <c r="G16" s="283"/>
      <c r="H16" s="283">
        <v>0</v>
      </c>
      <c r="I16" s="283">
        <v>0</v>
      </c>
      <c r="J16" s="283">
        <v>0</v>
      </c>
      <c r="K16" s="283">
        <v>127</v>
      </c>
      <c r="L16" s="283">
        <v>27</v>
      </c>
      <c r="M16" s="283">
        <v>27</v>
      </c>
      <c r="N16" s="283">
        <f t="shared" si="30"/>
        <v>1.27</v>
      </c>
      <c r="O16" s="283">
        <f t="shared" si="30"/>
        <v>0.27</v>
      </c>
      <c r="P16" s="283">
        <f t="shared" si="30"/>
        <v>0.27</v>
      </c>
      <c r="Q16" s="363">
        <f t="shared" si="1"/>
        <v>9.2583000000000013E-2</v>
      </c>
      <c r="R16" s="279">
        <v>39</v>
      </c>
      <c r="S16" s="281" t="s">
        <v>344</v>
      </c>
      <c r="T16" s="282">
        <v>12</v>
      </c>
      <c r="U16" s="283">
        <v>127</v>
      </c>
      <c r="V16" s="283">
        <v>105</v>
      </c>
      <c r="W16" s="283">
        <v>87</v>
      </c>
      <c r="X16" s="283">
        <f t="shared" si="31"/>
        <v>1.27</v>
      </c>
      <c r="Y16" s="283">
        <f t="shared" si="31"/>
        <v>1.05</v>
      </c>
      <c r="Z16" s="283">
        <f t="shared" si="31"/>
        <v>0.87</v>
      </c>
      <c r="AA16" s="283">
        <f t="shared" si="32"/>
        <v>1.160145</v>
      </c>
      <c r="AB16" s="24">
        <v>9990</v>
      </c>
      <c r="AC16" s="25">
        <f t="shared" si="13"/>
        <v>1513.6363636363637</v>
      </c>
      <c r="AD16" s="26">
        <f t="shared" si="25"/>
        <v>9690</v>
      </c>
      <c r="AE16" s="162">
        <f t="shared" si="14"/>
        <v>1468.1818181818182</v>
      </c>
      <c r="AF16" s="27">
        <f t="shared" si="26"/>
        <v>9490</v>
      </c>
      <c r="AG16" s="27">
        <f t="shared" si="15"/>
        <v>1437.878787878788</v>
      </c>
      <c r="AH16" s="28">
        <f t="shared" si="27"/>
        <v>8990</v>
      </c>
      <c r="AI16" s="28">
        <f t="shared" si="16"/>
        <v>1362.1212121212122</v>
      </c>
      <c r="AJ16" s="29">
        <f t="shared" si="28"/>
        <v>8490</v>
      </c>
      <c r="AK16" s="165">
        <f t="shared" si="17"/>
        <v>1286.3636363636365</v>
      </c>
      <c r="AL16" s="30">
        <f t="shared" si="29"/>
        <v>8290</v>
      </c>
      <c r="AM16" s="31">
        <f t="shared" si="18"/>
        <v>1256.0606060606062</v>
      </c>
      <c r="AN16" s="31">
        <f t="shared" si="4"/>
        <v>1700</v>
      </c>
      <c r="AO16" s="32">
        <f t="shared" si="5"/>
        <v>257.57575757575756</v>
      </c>
      <c r="AP16" s="33">
        <v>7990</v>
      </c>
      <c r="AQ16" s="34">
        <f t="shared" si="19"/>
        <v>1210.6060606060607</v>
      </c>
      <c r="AR16" s="35">
        <f t="shared" si="6"/>
        <v>2000</v>
      </c>
      <c r="AS16" s="36">
        <f t="shared" si="7"/>
        <v>303.03030303030306</v>
      </c>
      <c r="AT16" s="37">
        <f t="shared" si="20"/>
        <v>7490</v>
      </c>
      <c r="AU16" s="38">
        <f t="shared" si="21"/>
        <v>1134.848484848485</v>
      </c>
      <c r="AV16" s="38">
        <f t="shared" si="8"/>
        <v>2500</v>
      </c>
      <c r="AW16" s="39">
        <f t="shared" si="9"/>
        <v>378.78787878787881</v>
      </c>
      <c r="AX16" s="40">
        <v>6990</v>
      </c>
      <c r="AY16" s="41">
        <f t="shared" si="22"/>
        <v>1059.0909090909092</v>
      </c>
      <c r="AZ16" s="42">
        <f t="shared" si="10"/>
        <v>3000</v>
      </c>
      <c r="BA16" s="43">
        <f t="shared" si="11"/>
        <v>454.54545454545456</v>
      </c>
      <c r="BB16" s="40">
        <v>4780</v>
      </c>
      <c r="BC16" s="41">
        <f t="shared" si="23"/>
        <v>724.24242424242425</v>
      </c>
      <c r="BD16" s="267">
        <f t="shared" si="12"/>
        <v>1.0899581589958158</v>
      </c>
      <c r="BE16" s="268">
        <f t="shared" si="24"/>
        <v>0.46234309623430964</v>
      </c>
    </row>
    <row r="17" spans="1:57" ht="40.5" customHeight="1">
      <c r="A17" t="s">
        <v>181</v>
      </c>
      <c r="B17" s="5"/>
      <c r="C17" s="44" t="s">
        <v>27</v>
      </c>
      <c r="D17" s="45"/>
      <c r="E17" s="23">
        <v>0.72</v>
      </c>
      <c r="F17" s="314" t="s">
        <v>28</v>
      </c>
      <c r="G17" s="283"/>
      <c r="H17" s="283">
        <v>0</v>
      </c>
      <c r="I17" s="283">
        <v>0</v>
      </c>
      <c r="J17" s="283">
        <v>0</v>
      </c>
      <c r="K17" s="283">
        <v>120</v>
      </c>
      <c r="L17" s="283">
        <v>60</v>
      </c>
      <c r="M17" s="283">
        <v>1.2</v>
      </c>
      <c r="N17" s="283">
        <f>K17/100</f>
        <v>1.2</v>
      </c>
      <c r="O17" s="283">
        <f>L17/100</f>
        <v>0.6</v>
      </c>
      <c r="P17" s="283">
        <f t="shared" si="30"/>
        <v>1.2E-2</v>
      </c>
      <c r="Q17" s="363">
        <f t="shared" si="1"/>
        <v>8.6400000000000001E-3</v>
      </c>
      <c r="R17" s="279">
        <v>13</v>
      </c>
      <c r="S17" s="281" t="s">
        <v>344</v>
      </c>
      <c r="T17" s="282">
        <v>50</v>
      </c>
      <c r="U17" s="283">
        <v>120</v>
      </c>
      <c r="V17" s="283">
        <v>60</v>
      </c>
      <c r="W17" s="283">
        <v>75</v>
      </c>
      <c r="X17" s="283">
        <f t="shared" si="31"/>
        <v>1.2</v>
      </c>
      <c r="Y17" s="283">
        <f t="shared" si="31"/>
        <v>0.6</v>
      </c>
      <c r="Z17" s="283">
        <f t="shared" si="31"/>
        <v>0.75</v>
      </c>
      <c r="AA17" s="283">
        <f t="shared" si="32"/>
        <v>0.53999999999999992</v>
      </c>
      <c r="AB17" s="24">
        <v>670</v>
      </c>
      <c r="AC17" s="25">
        <f t="shared" si="13"/>
        <v>930.55555555555554</v>
      </c>
      <c r="AD17" s="26">
        <f t="shared" si="25"/>
        <v>645</v>
      </c>
      <c r="AE17" s="162">
        <f t="shared" si="14"/>
        <v>895.83333333333337</v>
      </c>
      <c r="AF17" s="27">
        <f t="shared" si="26"/>
        <v>635</v>
      </c>
      <c r="AG17" s="27">
        <f t="shared" si="15"/>
        <v>881.94444444444446</v>
      </c>
      <c r="AH17" s="28">
        <f t="shared" si="27"/>
        <v>600</v>
      </c>
      <c r="AI17" s="28">
        <f t="shared" si="16"/>
        <v>833.33333333333337</v>
      </c>
      <c r="AJ17" s="29">
        <f t="shared" si="28"/>
        <v>565</v>
      </c>
      <c r="AK17" s="165">
        <f t="shared" si="17"/>
        <v>784.72222222222229</v>
      </c>
      <c r="AL17" s="30">
        <f t="shared" si="29"/>
        <v>555</v>
      </c>
      <c r="AM17" s="31">
        <f t="shared" si="18"/>
        <v>770.83333333333337</v>
      </c>
      <c r="AN17" s="31">
        <f t="shared" si="4"/>
        <v>115</v>
      </c>
      <c r="AO17" s="32">
        <f t="shared" si="5"/>
        <v>159.72222222222223</v>
      </c>
      <c r="AP17" s="33">
        <v>480</v>
      </c>
      <c r="AQ17" s="34">
        <f t="shared" si="19"/>
        <v>666.66666666666674</v>
      </c>
      <c r="AR17" s="35">
        <f t="shared" si="6"/>
        <v>190</v>
      </c>
      <c r="AS17" s="36">
        <f t="shared" si="7"/>
        <v>263.88888888888891</v>
      </c>
      <c r="AT17" s="37">
        <f t="shared" si="20"/>
        <v>450</v>
      </c>
      <c r="AU17" s="38">
        <f t="shared" si="21"/>
        <v>625</v>
      </c>
      <c r="AV17" s="38">
        <f t="shared" si="8"/>
        <v>220</v>
      </c>
      <c r="AW17" s="39">
        <f t="shared" si="9"/>
        <v>305.55555555555554</v>
      </c>
      <c r="AX17" s="40">
        <v>420</v>
      </c>
      <c r="AY17" s="41">
        <f t="shared" si="22"/>
        <v>583.33333333333337</v>
      </c>
      <c r="AZ17" s="42">
        <f t="shared" si="10"/>
        <v>250</v>
      </c>
      <c r="BA17" s="43">
        <f t="shared" si="11"/>
        <v>347.22222222222223</v>
      </c>
      <c r="BB17" s="40">
        <v>240</v>
      </c>
      <c r="BC17" s="41">
        <f t="shared" si="23"/>
        <v>333.33333333333337</v>
      </c>
      <c r="BD17" s="267">
        <f t="shared" si="12"/>
        <v>1.7916666666666667</v>
      </c>
      <c r="BE17" s="268">
        <f t="shared" si="24"/>
        <v>0.75</v>
      </c>
    </row>
    <row r="18" spans="1:57" ht="40.5" customHeight="1">
      <c r="A18" t="s">
        <v>182</v>
      </c>
      <c r="B18" s="5"/>
      <c r="C18" s="44" t="s">
        <v>29</v>
      </c>
      <c r="D18" s="45"/>
      <c r="E18" s="23">
        <v>0.96</v>
      </c>
      <c r="F18" s="314" t="s">
        <v>28</v>
      </c>
      <c r="G18" s="283"/>
      <c r="H18" s="283">
        <v>0</v>
      </c>
      <c r="I18" s="283">
        <v>0</v>
      </c>
      <c r="J18" s="283">
        <v>0</v>
      </c>
      <c r="K18" s="283">
        <v>120</v>
      </c>
      <c r="L18" s="283">
        <v>80</v>
      </c>
      <c r="M18" s="283">
        <v>1.2</v>
      </c>
      <c r="N18" s="283">
        <f t="shared" ref="N18:P35" si="33">K18/100</f>
        <v>1.2</v>
      </c>
      <c r="O18" s="283">
        <f t="shared" si="33"/>
        <v>0.8</v>
      </c>
      <c r="P18" s="283">
        <f t="shared" si="33"/>
        <v>1.2E-2</v>
      </c>
      <c r="Q18" s="363">
        <f t="shared" si="1"/>
        <v>1.1519999999999999E-2</v>
      </c>
      <c r="R18" s="279">
        <v>17</v>
      </c>
      <c r="S18" s="281" t="s">
        <v>344</v>
      </c>
      <c r="T18" s="282">
        <v>50</v>
      </c>
      <c r="U18" s="283"/>
      <c r="V18" s="283"/>
      <c r="W18" s="283"/>
      <c r="X18" s="283">
        <f t="shared" si="31"/>
        <v>0</v>
      </c>
      <c r="Y18" s="283">
        <f t="shared" si="31"/>
        <v>0</v>
      </c>
      <c r="Z18" s="283">
        <f t="shared" si="31"/>
        <v>0</v>
      </c>
      <c r="AA18" s="283">
        <f t="shared" si="32"/>
        <v>0</v>
      </c>
      <c r="AB18" s="24">
        <v>870</v>
      </c>
      <c r="AC18" s="25">
        <f t="shared" si="13"/>
        <v>906.25</v>
      </c>
      <c r="AD18" s="26">
        <f t="shared" si="25"/>
        <v>840</v>
      </c>
      <c r="AE18" s="162">
        <f t="shared" si="14"/>
        <v>875</v>
      </c>
      <c r="AF18" s="27">
        <f t="shared" si="26"/>
        <v>825</v>
      </c>
      <c r="AG18" s="27">
        <f t="shared" si="15"/>
        <v>859.375</v>
      </c>
      <c r="AH18" s="28">
        <f t="shared" si="27"/>
        <v>780</v>
      </c>
      <c r="AI18" s="28">
        <f t="shared" si="16"/>
        <v>812.5</v>
      </c>
      <c r="AJ18" s="29">
        <f t="shared" si="28"/>
        <v>735</v>
      </c>
      <c r="AK18" s="165">
        <f t="shared" si="17"/>
        <v>765.625</v>
      </c>
      <c r="AL18" s="30">
        <f t="shared" si="29"/>
        <v>720</v>
      </c>
      <c r="AM18" s="31">
        <f t="shared" si="18"/>
        <v>750</v>
      </c>
      <c r="AN18" s="31">
        <f t="shared" si="4"/>
        <v>150</v>
      </c>
      <c r="AO18" s="32">
        <f t="shared" si="5"/>
        <v>156.25</v>
      </c>
      <c r="AP18" s="33">
        <v>610</v>
      </c>
      <c r="AQ18" s="34">
        <f t="shared" si="19"/>
        <v>635.41666666666674</v>
      </c>
      <c r="AR18" s="35">
        <f t="shared" si="6"/>
        <v>260</v>
      </c>
      <c r="AS18" s="36">
        <f t="shared" si="7"/>
        <v>270.83333333333337</v>
      </c>
      <c r="AT18" s="37">
        <f t="shared" si="20"/>
        <v>575</v>
      </c>
      <c r="AU18" s="38">
        <f t="shared" si="21"/>
        <v>598.95833333333337</v>
      </c>
      <c r="AV18" s="38">
        <f t="shared" si="8"/>
        <v>295</v>
      </c>
      <c r="AW18" s="39">
        <f t="shared" si="9"/>
        <v>307.29166666666669</v>
      </c>
      <c r="AX18" s="40">
        <v>540</v>
      </c>
      <c r="AY18" s="41">
        <f t="shared" si="22"/>
        <v>562.5</v>
      </c>
      <c r="AZ18" s="42">
        <f t="shared" si="10"/>
        <v>330</v>
      </c>
      <c r="BA18" s="43">
        <f t="shared" si="11"/>
        <v>343.75</v>
      </c>
      <c r="BB18" s="40">
        <v>300</v>
      </c>
      <c r="BC18" s="41">
        <f t="shared" si="23"/>
        <v>312.5</v>
      </c>
      <c r="BD18" s="267">
        <f t="shared" si="12"/>
        <v>1.9</v>
      </c>
      <c r="BE18" s="268">
        <f t="shared" si="24"/>
        <v>0.8</v>
      </c>
    </row>
    <row r="19" spans="1:57" ht="40.5" customHeight="1">
      <c r="A19" t="s">
        <v>183</v>
      </c>
      <c r="B19" s="5"/>
      <c r="C19" s="44" t="s">
        <v>30</v>
      </c>
      <c r="D19" s="45"/>
      <c r="E19" s="23">
        <v>0.72</v>
      </c>
      <c r="F19" s="314" t="s">
        <v>28</v>
      </c>
      <c r="G19" s="359"/>
      <c r="H19" s="283">
        <v>0</v>
      </c>
      <c r="I19" s="283">
        <v>0</v>
      </c>
      <c r="J19" s="283">
        <v>0</v>
      </c>
      <c r="K19" s="283">
        <v>120</v>
      </c>
      <c r="L19" s="283">
        <v>60</v>
      </c>
      <c r="M19" s="283">
        <v>1.2</v>
      </c>
      <c r="N19" s="283">
        <f t="shared" si="33"/>
        <v>1.2</v>
      </c>
      <c r="O19" s="283">
        <f t="shared" si="33"/>
        <v>0.6</v>
      </c>
      <c r="P19" s="283">
        <f t="shared" si="33"/>
        <v>1.2E-2</v>
      </c>
      <c r="Q19" s="363">
        <f t="shared" si="1"/>
        <v>8.6400000000000001E-3</v>
      </c>
      <c r="R19" s="279">
        <v>13.5</v>
      </c>
      <c r="S19" s="281" t="s">
        <v>344</v>
      </c>
      <c r="T19" s="282">
        <v>36</v>
      </c>
      <c r="U19" s="283">
        <v>126</v>
      </c>
      <c r="V19" s="283">
        <v>60</v>
      </c>
      <c r="W19" s="283">
        <v>56</v>
      </c>
      <c r="X19" s="283">
        <f t="shared" si="31"/>
        <v>1.26</v>
      </c>
      <c r="Y19" s="283">
        <f t="shared" si="31"/>
        <v>0.6</v>
      </c>
      <c r="Z19" s="283">
        <f t="shared" si="31"/>
        <v>0.56000000000000005</v>
      </c>
      <c r="AA19" s="283">
        <f t="shared" si="32"/>
        <v>0.42336000000000001</v>
      </c>
      <c r="AB19" s="24">
        <v>850</v>
      </c>
      <c r="AC19" s="25">
        <f t="shared" si="13"/>
        <v>1180.5555555555557</v>
      </c>
      <c r="AD19" s="26">
        <f t="shared" si="25"/>
        <v>820</v>
      </c>
      <c r="AE19" s="162">
        <f t="shared" si="14"/>
        <v>1138.8888888888889</v>
      </c>
      <c r="AF19" s="27">
        <f t="shared" si="26"/>
        <v>805</v>
      </c>
      <c r="AG19" s="27">
        <f t="shared" si="15"/>
        <v>1118.0555555555557</v>
      </c>
      <c r="AH19" s="28">
        <f t="shared" si="27"/>
        <v>765</v>
      </c>
      <c r="AI19" s="28">
        <f t="shared" si="16"/>
        <v>1062.5</v>
      </c>
      <c r="AJ19" s="29">
        <f t="shared" si="28"/>
        <v>720</v>
      </c>
      <c r="AK19" s="165">
        <f t="shared" si="17"/>
        <v>1000</v>
      </c>
      <c r="AL19" s="30">
        <f t="shared" si="29"/>
        <v>705</v>
      </c>
      <c r="AM19" s="31">
        <f t="shared" si="18"/>
        <v>979.16666666666674</v>
      </c>
      <c r="AN19" s="31">
        <f t="shared" si="4"/>
        <v>145</v>
      </c>
      <c r="AO19" s="32">
        <f t="shared" si="5"/>
        <v>201.38888888888889</v>
      </c>
      <c r="AP19" s="33">
        <v>640</v>
      </c>
      <c r="AQ19" s="34">
        <f t="shared" si="19"/>
        <v>888.88888888888891</v>
      </c>
      <c r="AR19" s="35">
        <f t="shared" si="6"/>
        <v>210</v>
      </c>
      <c r="AS19" s="36">
        <f t="shared" si="7"/>
        <v>291.66666666666669</v>
      </c>
      <c r="AT19" s="37">
        <f t="shared" si="20"/>
        <v>615</v>
      </c>
      <c r="AU19" s="38">
        <f t="shared" si="21"/>
        <v>854.16666666666674</v>
      </c>
      <c r="AV19" s="38">
        <f t="shared" si="8"/>
        <v>235</v>
      </c>
      <c r="AW19" s="39">
        <f t="shared" si="9"/>
        <v>326.38888888888891</v>
      </c>
      <c r="AX19" s="40">
        <v>590</v>
      </c>
      <c r="AY19" s="41">
        <f t="shared" si="22"/>
        <v>819.44444444444446</v>
      </c>
      <c r="AZ19" s="42">
        <f t="shared" si="10"/>
        <v>260</v>
      </c>
      <c r="BA19" s="43">
        <f t="shared" si="11"/>
        <v>361.11111111111114</v>
      </c>
      <c r="BB19" s="40">
        <v>480</v>
      </c>
      <c r="BC19" s="41">
        <f t="shared" si="23"/>
        <v>666.66666666666674</v>
      </c>
      <c r="BD19" s="267">
        <f t="shared" si="12"/>
        <v>0.77083333333333337</v>
      </c>
      <c r="BE19" s="268">
        <f t="shared" si="24"/>
        <v>0.22916666666666666</v>
      </c>
    </row>
    <row r="20" spans="1:57" ht="40.5" customHeight="1">
      <c r="A20" t="s">
        <v>184</v>
      </c>
      <c r="B20" s="5"/>
      <c r="C20" s="44" t="s">
        <v>31</v>
      </c>
      <c r="D20" s="45"/>
      <c r="E20" s="23">
        <v>0.72</v>
      </c>
      <c r="F20" s="314" t="s">
        <v>28</v>
      </c>
      <c r="G20" s="283"/>
      <c r="H20" s="283">
        <v>0</v>
      </c>
      <c r="I20" s="283">
        <v>0</v>
      </c>
      <c r="J20" s="283">
        <v>0</v>
      </c>
      <c r="K20" s="283">
        <v>123</v>
      </c>
      <c r="L20" s="283">
        <v>63</v>
      </c>
      <c r="M20" s="283">
        <v>2.2000000000000002</v>
      </c>
      <c r="N20" s="283">
        <f t="shared" si="33"/>
        <v>1.23</v>
      </c>
      <c r="O20" s="283">
        <f t="shared" si="33"/>
        <v>0.63</v>
      </c>
      <c r="P20" s="283">
        <f t="shared" si="33"/>
        <v>2.2000000000000002E-2</v>
      </c>
      <c r="Q20" s="363">
        <f t="shared" si="1"/>
        <v>1.7047800000000002E-2</v>
      </c>
      <c r="R20" s="279">
        <v>15</v>
      </c>
      <c r="S20" s="281" t="s">
        <v>344</v>
      </c>
      <c r="T20" s="282">
        <v>25</v>
      </c>
      <c r="U20" s="283">
        <v>124</v>
      </c>
      <c r="V20" s="283">
        <v>63</v>
      </c>
      <c r="W20" s="283">
        <v>71</v>
      </c>
      <c r="X20" s="283">
        <f t="shared" si="31"/>
        <v>1.24</v>
      </c>
      <c r="Y20" s="283">
        <f t="shared" si="31"/>
        <v>0.63</v>
      </c>
      <c r="Z20" s="283">
        <f t="shared" si="31"/>
        <v>0.71</v>
      </c>
      <c r="AA20" s="283">
        <f>Z20*Y20*X20</f>
        <v>0.55465199999999992</v>
      </c>
      <c r="AB20" s="24">
        <v>940</v>
      </c>
      <c r="AC20" s="25">
        <f t="shared" si="13"/>
        <v>1305.5555555555557</v>
      </c>
      <c r="AD20" s="26">
        <f t="shared" si="25"/>
        <v>910</v>
      </c>
      <c r="AE20" s="162">
        <f t="shared" si="14"/>
        <v>1263.8888888888889</v>
      </c>
      <c r="AF20" s="27">
        <f t="shared" si="26"/>
        <v>890</v>
      </c>
      <c r="AG20" s="27">
        <f t="shared" si="15"/>
        <v>1236.1111111111111</v>
      </c>
      <c r="AH20" s="28">
        <f t="shared" si="27"/>
        <v>845</v>
      </c>
      <c r="AI20" s="28">
        <f t="shared" si="16"/>
        <v>1173.6111111111111</v>
      </c>
      <c r="AJ20" s="29">
        <f t="shared" si="28"/>
        <v>795</v>
      </c>
      <c r="AK20" s="165">
        <f t="shared" si="17"/>
        <v>1104.1666666666667</v>
      </c>
      <c r="AL20" s="30">
        <f t="shared" si="29"/>
        <v>780</v>
      </c>
      <c r="AM20" s="31">
        <f t="shared" si="18"/>
        <v>1083.3333333333335</v>
      </c>
      <c r="AN20" s="31">
        <f t="shared" si="4"/>
        <v>160</v>
      </c>
      <c r="AO20" s="32">
        <f t="shared" si="5"/>
        <v>222.22222222222223</v>
      </c>
      <c r="AP20" s="33">
        <v>700</v>
      </c>
      <c r="AQ20" s="34">
        <f t="shared" si="19"/>
        <v>972.22222222222229</v>
      </c>
      <c r="AR20" s="35">
        <f t="shared" si="6"/>
        <v>240</v>
      </c>
      <c r="AS20" s="36">
        <f t="shared" si="7"/>
        <v>333.33333333333337</v>
      </c>
      <c r="AT20" s="37">
        <f t="shared" si="20"/>
        <v>670</v>
      </c>
      <c r="AU20" s="38">
        <f t="shared" si="21"/>
        <v>930.55555555555554</v>
      </c>
      <c r="AV20" s="38">
        <f t="shared" si="8"/>
        <v>270</v>
      </c>
      <c r="AW20" s="39">
        <f t="shared" si="9"/>
        <v>375</v>
      </c>
      <c r="AX20" s="40">
        <v>640</v>
      </c>
      <c r="AY20" s="41">
        <f t="shared" si="22"/>
        <v>888.88888888888891</v>
      </c>
      <c r="AZ20" s="42">
        <f t="shared" si="10"/>
        <v>300</v>
      </c>
      <c r="BA20" s="43">
        <f t="shared" si="11"/>
        <v>416.66666666666669</v>
      </c>
      <c r="BB20" s="40">
        <v>340</v>
      </c>
      <c r="BC20" s="41">
        <f t="shared" si="23"/>
        <v>472.22222222222223</v>
      </c>
      <c r="BD20" s="267">
        <f t="shared" si="12"/>
        <v>1.7647058823529411</v>
      </c>
      <c r="BE20" s="268">
        <f t="shared" si="24"/>
        <v>0.88235294117647056</v>
      </c>
    </row>
    <row r="21" spans="1:57" ht="40.5" customHeight="1">
      <c r="A21" t="s">
        <v>185</v>
      </c>
      <c r="B21" s="5"/>
      <c r="C21" s="44" t="s">
        <v>32</v>
      </c>
      <c r="D21" s="45"/>
      <c r="E21" s="23">
        <v>15</v>
      </c>
      <c r="F21" s="314" t="s">
        <v>16</v>
      </c>
      <c r="G21" s="283"/>
      <c r="H21" s="283">
        <v>0</v>
      </c>
      <c r="I21" s="283">
        <v>0</v>
      </c>
      <c r="J21" s="283">
        <v>0</v>
      </c>
      <c r="K21" s="283">
        <v>68</v>
      </c>
      <c r="L21" s="283">
        <v>78</v>
      </c>
      <c r="M21" s="283">
        <v>46</v>
      </c>
      <c r="N21" s="283">
        <f t="shared" si="33"/>
        <v>0.68</v>
      </c>
      <c r="O21" s="283">
        <f t="shared" si="33"/>
        <v>0.78</v>
      </c>
      <c r="P21" s="283">
        <f t="shared" si="33"/>
        <v>0.46</v>
      </c>
      <c r="Q21" s="363">
        <f t="shared" si="1"/>
        <v>0.24398400000000006</v>
      </c>
      <c r="R21" s="279">
        <v>26</v>
      </c>
      <c r="S21" s="281" t="s">
        <v>345</v>
      </c>
      <c r="T21" s="282">
        <v>1</v>
      </c>
      <c r="U21" s="283"/>
      <c r="V21" s="283"/>
      <c r="W21" s="283"/>
      <c r="X21" s="283">
        <f t="shared" si="31"/>
        <v>0</v>
      </c>
      <c r="Y21" s="283">
        <f t="shared" si="31"/>
        <v>0</v>
      </c>
      <c r="Z21" s="283">
        <f t="shared" si="31"/>
        <v>0</v>
      </c>
      <c r="AA21" s="283">
        <f>Z21*Y21*X21</f>
        <v>0</v>
      </c>
      <c r="AB21" s="24">
        <v>3300</v>
      </c>
      <c r="AC21" s="25">
        <f t="shared" si="13"/>
        <v>220</v>
      </c>
      <c r="AD21" s="26">
        <f t="shared" si="25"/>
        <v>3200</v>
      </c>
      <c r="AE21" s="162">
        <f t="shared" si="14"/>
        <v>213.33333333333334</v>
      </c>
      <c r="AF21" s="27">
        <f t="shared" si="26"/>
        <v>3135</v>
      </c>
      <c r="AG21" s="27">
        <f t="shared" si="15"/>
        <v>209</v>
      </c>
      <c r="AH21" s="28">
        <f t="shared" si="27"/>
        <v>2970</v>
      </c>
      <c r="AI21" s="28">
        <f t="shared" si="16"/>
        <v>198</v>
      </c>
      <c r="AJ21" s="29">
        <f t="shared" si="28"/>
        <v>2805</v>
      </c>
      <c r="AK21" s="165">
        <f t="shared" si="17"/>
        <v>187</v>
      </c>
      <c r="AL21" s="30">
        <f t="shared" si="29"/>
        <v>2735</v>
      </c>
      <c r="AM21" s="31">
        <f t="shared" si="18"/>
        <v>182.33333333333334</v>
      </c>
      <c r="AN21" s="31">
        <f t="shared" si="4"/>
        <v>565</v>
      </c>
      <c r="AO21" s="32">
        <f t="shared" si="5"/>
        <v>37.666666666666664</v>
      </c>
      <c r="AP21" s="33">
        <v>2450</v>
      </c>
      <c r="AQ21" s="34">
        <f t="shared" si="19"/>
        <v>163.33333333333334</v>
      </c>
      <c r="AR21" s="35">
        <f t="shared" si="6"/>
        <v>850</v>
      </c>
      <c r="AS21" s="36">
        <f t="shared" si="7"/>
        <v>56.666666666666664</v>
      </c>
      <c r="AT21" s="37">
        <f t="shared" si="20"/>
        <v>2300</v>
      </c>
      <c r="AU21" s="38">
        <f t="shared" si="21"/>
        <v>153.33333333333334</v>
      </c>
      <c r="AV21" s="38">
        <f t="shared" si="8"/>
        <v>1000</v>
      </c>
      <c r="AW21" s="39">
        <f t="shared" si="9"/>
        <v>66.666666666666671</v>
      </c>
      <c r="AX21" s="40">
        <v>2150</v>
      </c>
      <c r="AY21" s="41">
        <f t="shared" si="22"/>
        <v>143.33333333333334</v>
      </c>
      <c r="AZ21" s="42">
        <f t="shared" si="10"/>
        <v>1150</v>
      </c>
      <c r="BA21" s="43">
        <f t="shared" si="11"/>
        <v>76.666666666666671</v>
      </c>
      <c r="BB21" s="40">
        <v>1250</v>
      </c>
      <c r="BC21" s="41">
        <f t="shared" si="23"/>
        <v>83.333333333333329</v>
      </c>
      <c r="BD21" s="267">
        <f t="shared" si="12"/>
        <v>1.64</v>
      </c>
      <c r="BE21" s="268">
        <f t="shared" si="24"/>
        <v>0.72</v>
      </c>
    </row>
    <row r="22" spans="1:57" ht="40.5" customHeight="1">
      <c r="A22" t="s">
        <v>186</v>
      </c>
      <c r="B22" s="5"/>
      <c r="C22" s="44" t="s">
        <v>33</v>
      </c>
      <c r="D22" s="45"/>
      <c r="E22" s="23">
        <v>15</v>
      </c>
      <c r="F22" s="314" t="s">
        <v>16</v>
      </c>
      <c r="G22" s="283"/>
      <c r="H22" s="283">
        <v>0</v>
      </c>
      <c r="I22" s="283">
        <v>0</v>
      </c>
      <c r="J22" s="283">
        <v>0</v>
      </c>
      <c r="K22" s="283">
        <v>63</v>
      </c>
      <c r="L22" s="283">
        <v>60</v>
      </c>
      <c r="M22" s="283">
        <v>43</v>
      </c>
      <c r="N22" s="283">
        <f t="shared" si="33"/>
        <v>0.63</v>
      </c>
      <c r="O22" s="283">
        <f t="shared" si="33"/>
        <v>0.6</v>
      </c>
      <c r="P22" s="283">
        <f t="shared" si="33"/>
        <v>0.43</v>
      </c>
      <c r="Q22" s="363">
        <f t="shared" si="1"/>
        <v>0.16253999999999999</v>
      </c>
      <c r="R22" s="279">
        <v>17</v>
      </c>
      <c r="S22" s="281" t="s">
        <v>345</v>
      </c>
      <c r="T22" s="282">
        <v>1</v>
      </c>
      <c r="U22" s="283"/>
      <c r="V22" s="283"/>
      <c r="W22" s="283"/>
      <c r="X22" s="283">
        <f t="shared" si="31"/>
        <v>0</v>
      </c>
      <c r="Y22" s="283">
        <f t="shared" si="31"/>
        <v>0</v>
      </c>
      <c r="Z22" s="283">
        <f t="shared" si="31"/>
        <v>0</v>
      </c>
      <c r="AA22" s="283">
        <f>Z22*Y22*X22</f>
        <v>0</v>
      </c>
      <c r="AB22" s="24">
        <v>2800</v>
      </c>
      <c r="AC22" s="25">
        <f t="shared" si="13"/>
        <v>186.66666666666666</v>
      </c>
      <c r="AD22" s="26">
        <f t="shared" si="25"/>
        <v>2715</v>
      </c>
      <c r="AE22" s="162">
        <f t="shared" si="14"/>
        <v>181</v>
      </c>
      <c r="AF22" s="27">
        <f t="shared" si="26"/>
        <v>2660</v>
      </c>
      <c r="AG22" s="27">
        <f t="shared" si="15"/>
        <v>177.33333333333334</v>
      </c>
      <c r="AH22" s="28">
        <f t="shared" si="27"/>
        <v>2520</v>
      </c>
      <c r="AI22" s="28">
        <f t="shared" si="16"/>
        <v>168</v>
      </c>
      <c r="AJ22" s="29">
        <f t="shared" si="28"/>
        <v>2380</v>
      </c>
      <c r="AK22" s="165">
        <f t="shared" si="17"/>
        <v>158.66666666666666</v>
      </c>
      <c r="AL22" s="30">
        <f t="shared" si="29"/>
        <v>2320</v>
      </c>
      <c r="AM22" s="31">
        <f t="shared" si="18"/>
        <v>154.66666666666666</v>
      </c>
      <c r="AN22" s="31">
        <f t="shared" si="4"/>
        <v>480</v>
      </c>
      <c r="AO22" s="32">
        <f t="shared" si="5"/>
        <v>32</v>
      </c>
      <c r="AP22" s="33">
        <v>2050</v>
      </c>
      <c r="AQ22" s="34">
        <f t="shared" si="19"/>
        <v>136.66666666666666</v>
      </c>
      <c r="AR22" s="35">
        <f t="shared" si="6"/>
        <v>750</v>
      </c>
      <c r="AS22" s="36">
        <f t="shared" si="7"/>
        <v>50</v>
      </c>
      <c r="AT22" s="37">
        <f t="shared" si="20"/>
        <v>1975</v>
      </c>
      <c r="AU22" s="38">
        <f t="shared" si="21"/>
        <v>131.66666666666666</v>
      </c>
      <c r="AV22" s="38">
        <f t="shared" si="8"/>
        <v>825</v>
      </c>
      <c r="AW22" s="39">
        <f t="shared" si="9"/>
        <v>55</v>
      </c>
      <c r="AX22" s="40">
        <v>1900</v>
      </c>
      <c r="AY22" s="41">
        <f t="shared" si="22"/>
        <v>126.66666666666667</v>
      </c>
      <c r="AZ22" s="42">
        <f t="shared" si="10"/>
        <v>900</v>
      </c>
      <c r="BA22" s="43">
        <f t="shared" si="11"/>
        <v>60</v>
      </c>
      <c r="BB22" s="40">
        <v>950</v>
      </c>
      <c r="BC22" s="41">
        <f t="shared" si="23"/>
        <v>63.333333333333336</v>
      </c>
      <c r="BD22" s="267">
        <f t="shared" si="12"/>
        <v>1.9473684210526316</v>
      </c>
      <c r="BE22" s="268">
        <f t="shared" si="24"/>
        <v>1</v>
      </c>
    </row>
    <row r="23" spans="1:57" ht="40.5" customHeight="1">
      <c r="A23" t="s">
        <v>187</v>
      </c>
      <c r="B23" s="5"/>
      <c r="C23" s="44" t="s">
        <v>34</v>
      </c>
      <c r="D23" s="45"/>
      <c r="E23" s="23">
        <v>15</v>
      </c>
      <c r="F23" s="314" t="s">
        <v>16</v>
      </c>
      <c r="G23" s="283"/>
      <c r="H23" s="283">
        <v>0</v>
      </c>
      <c r="I23" s="283">
        <v>0</v>
      </c>
      <c r="J23" s="283">
        <v>0</v>
      </c>
      <c r="K23" s="283">
        <v>160</v>
      </c>
      <c r="L23" s="283">
        <v>48</v>
      </c>
      <c r="M23" s="283">
        <v>32</v>
      </c>
      <c r="N23" s="283">
        <f t="shared" si="33"/>
        <v>1.6</v>
      </c>
      <c r="O23" s="283">
        <f t="shared" si="33"/>
        <v>0.48</v>
      </c>
      <c r="P23" s="283">
        <f t="shared" si="33"/>
        <v>0.32</v>
      </c>
      <c r="Q23" s="363">
        <f t="shared" si="1"/>
        <v>0.24576000000000001</v>
      </c>
      <c r="R23" s="279">
        <v>17</v>
      </c>
      <c r="S23" s="281" t="s">
        <v>345</v>
      </c>
      <c r="T23" s="282">
        <v>1</v>
      </c>
      <c r="U23" s="283"/>
      <c r="V23" s="283"/>
      <c r="W23" s="283"/>
      <c r="X23" s="283">
        <f t="shared" si="31"/>
        <v>0</v>
      </c>
      <c r="Y23" s="283">
        <f t="shared" si="31"/>
        <v>0</v>
      </c>
      <c r="Z23" s="283">
        <f t="shared" si="31"/>
        <v>0</v>
      </c>
      <c r="AA23" s="283">
        <f>Z23*Y23*X23</f>
        <v>0</v>
      </c>
      <c r="AB23" s="24">
        <v>4800</v>
      </c>
      <c r="AC23" s="25">
        <f t="shared" si="13"/>
        <v>320</v>
      </c>
      <c r="AD23" s="26">
        <f t="shared" si="25"/>
        <v>4655</v>
      </c>
      <c r="AE23" s="162">
        <f t="shared" si="14"/>
        <v>310.33333333333331</v>
      </c>
      <c r="AF23" s="27">
        <f t="shared" si="26"/>
        <v>4560</v>
      </c>
      <c r="AG23" s="27">
        <f t="shared" si="15"/>
        <v>304</v>
      </c>
      <c r="AH23" s="28">
        <f t="shared" si="27"/>
        <v>4320</v>
      </c>
      <c r="AI23" s="28">
        <f t="shared" si="16"/>
        <v>288</v>
      </c>
      <c r="AJ23" s="29">
        <f t="shared" si="28"/>
        <v>4080</v>
      </c>
      <c r="AK23" s="165">
        <f t="shared" si="17"/>
        <v>272</v>
      </c>
      <c r="AL23" s="30">
        <f t="shared" si="29"/>
        <v>3980</v>
      </c>
      <c r="AM23" s="31">
        <f t="shared" si="18"/>
        <v>265.33333333333331</v>
      </c>
      <c r="AN23" s="31">
        <f t="shared" si="4"/>
        <v>820</v>
      </c>
      <c r="AO23" s="32">
        <f t="shared" si="5"/>
        <v>54.666666666666664</v>
      </c>
      <c r="AP23" s="33">
        <v>3750</v>
      </c>
      <c r="AQ23" s="34">
        <f t="shared" si="19"/>
        <v>250</v>
      </c>
      <c r="AR23" s="35">
        <f t="shared" si="6"/>
        <v>1050</v>
      </c>
      <c r="AS23" s="36">
        <f t="shared" si="7"/>
        <v>70</v>
      </c>
      <c r="AT23" s="37">
        <f t="shared" si="20"/>
        <v>3550</v>
      </c>
      <c r="AU23" s="38">
        <f t="shared" si="21"/>
        <v>236.66666666666666</v>
      </c>
      <c r="AV23" s="38">
        <f t="shared" si="8"/>
        <v>1250</v>
      </c>
      <c r="AW23" s="39">
        <f t="shared" si="9"/>
        <v>83.333333333333329</v>
      </c>
      <c r="AX23" s="40">
        <v>3350</v>
      </c>
      <c r="AY23" s="41">
        <f t="shared" si="22"/>
        <v>223.33333333333334</v>
      </c>
      <c r="AZ23" s="42">
        <f t="shared" si="10"/>
        <v>1450</v>
      </c>
      <c r="BA23" s="43">
        <f t="shared" si="11"/>
        <v>96.666666666666671</v>
      </c>
      <c r="BB23" s="40">
        <v>1460</v>
      </c>
      <c r="BC23" s="41">
        <f t="shared" si="23"/>
        <v>97.333333333333329</v>
      </c>
      <c r="BD23" s="267">
        <f t="shared" si="12"/>
        <v>2.2876712328767121</v>
      </c>
      <c r="BE23" s="268">
        <f t="shared" si="24"/>
        <v>1.2945205479452055</v>
      </c>
    </row>
    <row r="24" spans="1:57" ht="40.5" customHeight="1">
      <c r="A24" t="s">
        <v>188</v>
      </c>
      <c r="B24" s="5"/>
      <c r="C24" s="44" t="s">
        <v>35</v>
      </c>
      <c r="D24" s="45"/>
      <c r="E24" s="23">
        <v>3</v>
      </c>
      <c r="F24" s="314" t="s">
        <v>36</v>
      </c>
      <c r="G24" s="283"/>
      <c r="H24" s="283">
        <v>0</v>
      </c>
      <c r="I24" s="283">
        <v>0</v>
      </c>
      <c r="J24" s="283">
        <v>0</v>
      </c>
      <c r="K24" s="283">
        <v>125</v>
      </c>
      <c r="L24" s="283">
        <v>60</v>
      </c>
      <c r="M24" s="283">
        <v>20</v>
      </c>
      <c r="N24" s="283">
        <f t="shared" si="33"/>
        <v>1.25</v>
      </c>
      <c r="O24" s="283">
        <f t="shared" si="33"/>
        <v>0.6</v>
      </c>
      <c r="P24" s="283">
        <f t="shared" si="33"/>
        <v>0.2</v>
      </c>
      <c r="Q24" s="363">
        <f t="shared" si="1"/>
        <v>0.15000000000000002</v>
      </c>
      <c r="R24" s="279">
        <v>4</v>
      </c>
      <c r="S24" s="281" t="s">
        <v>345</v>
      </c>
      <c r="T24" s="282">
        <v>1</v>
      </c>
      <c r="U24" s="283"/>
      <c r="V24" s="283"/>
      <c r="W24" s="283"/>
      <c r="X24" s="283">
        <f t="shared" si="31"/>
        <v>0</v>
      </c>
      <c r="Y24" s="283">
        <f t="shared" si="31"/>
        <v>0</v>
      </c>
      <c r="Z24" s="283">
        <f t="shared" si="31"/>
        <v>0</v>
      </c>
      <c r="AA24" s="283">
        <f t="shared" si="32"/>
        <v>0</v>
      </c>
      <c r="AB24" s="24">
        <v>725</v>
      </c>
      <c r="AC24" s="25">
        <f t="shared" si="13"/>
        <v>241.66666666666666</v>
      </c>
      <c r="AD24" s="26">
        <f t="shared" si="25"/>
        <v>700</v>
      </c>
      <c r="AE24" s="162">
        <f t="shared" si="14"/>
        <v>233.33333333333334</v>
      </c>
      <c r="AF24" s="27">
        <f t="shared" si="26"/>
        <v>685</v>
      </c>
      <c r="AG24" s="27">
        <f t="shared" si="15"/>
        <v>228.33333333333334</v>
      </c>
      <c r="AH24" s="28">
        <f t="shared" si="27"/>
        <v>650</v>
      </c>
      <c r="AI24" s="28">
        <f t="shared" si="16"/>
        <v>216.66666666666666</v>
      </c>
      <c r="AJ24" s="29">
        <f t="shared" si="28"/>
        <v>615</v>
      </c>
      <c r="AK24" s="165">
        <f t="shared" si="17"/>
        <v>205</v>
      </c>
      <c r="AL24" s="30">
        <f t="shared" si="29"/>
        <v>600</v>
      </c>
      <c r="AM24" s="31">
        <f t="shared" si="18"/>
        <v>200</v>
      </c>
      <c r="AN24" s="31">
        <f t="shared" si="4"/>
        <v>125</v>
      </c>
      <c r="AO24" s="32">
        <f t="shared" si="5"/>
        <v>41.666666666666664</v>
      </c>
      <c r="AP24" s="33">
        <v>565</v>
      </c>
      <c r="AQ24" s="34">
        <f t="shared" si="19"/>
        <v>188.33333333333334</v>
      </c>
      <c r="AR24" s="35">
        <f t="shared" si="6"/>
        <v>160</v>
      </c>
      <c r="AS24" s="36">
        <f t="shared" si="7"/>
        <v>53.333333333333336</v>
      </c>
      <c r="AT24" s="37">
        <f t="shared" si="20"/>
        <v>537.5</v>
      </c>
      <c r="AU24" s="38">
        <f t="shared" si="21"/>
        <v>179.16666666666666</v>
      </c>
      <c r="AV24" s="38">
        <f t="shared" si="8"/>
        <v>187.5</v>
      </c>
      <c r="AW24" s="39">
        <f t="shared" si="9"/>
        <v>62.5</v>
      </c>
      <c r="AX24" s="40">
        <v>510</v>
      </c>
      <c r="AY24" s="41">
        <f t="shared" si="22"/>
        <v>170</v>
      </c>
      <c r="AZ24" s="42">
        <f t="shared" si="10"/>
        <v>215</v>
      </c>
      <c r="BA24" s="43">
        <f t="shared" si="11"/>
        <v>71.666666666666671</v>
      </c>
      <c r="BB24" s="40">
        <v>370</v>
      </c>
      <c r="BC24" s="41">
        <f t="shared" si="23"/>
        <v>123.33333333333333</v>
      </c>
      <c r="BD24" s="267">
        <f t="shared" si="12"/>
        <v>0.95945945945945943</v>
      </c>
      <c r="BE24" s="268">
        <f t="shared" si="24"/>
        <v>0.3783783783783784</v>
      </c>
    </row>
    <row r="25" spans="1:57" ht="40.5" customHeight="1">
      <c r="A25" t="s">
        <v>189</v>
      </c>
      <c r="B25" s="5"/>
      <c r="C25" s="44" t="s">
        <v>37</v>
      </c>
      <c r="D25" s="45"/>
      <c r="E25" s="23">
        <v>2.88</v>
      </c>
      <c r="F25" s="314" t="s">
        <v>36</v>
      </c>
      <c r="G25" s="283"/>
      <c r="H25" s="283">
        <v>0</v>
      </c>
      <c r="I25" s="283">
        <v>0</v>
      </c>
      <c r="J25" s="283">
        <v>0</v>
      </c>
      <c r="K25" s="283">
        <v>120</v>
      </c>
      <c r="L25" s="283">
        <v>61</v>
      </c>
      <c r="M25" s="283">
        <v>20</v>
      </c>
      <c r="N25" s="283">
        <f t="shared" si="33"/>
        <v>1.2</v>
      </c>
      <c r="O25" s="283">
        <f t="shared" si="33"/>
        <v>0.61</v>
      </c>
      <c r="P25" s="283">
        <f t="shared" si="33"/>
        <v>0.2</v>
      </c>
      <c r="Q25" s="363">
        <f t="shared" si="1"/>
        <v>0.1464</v>
      </c>
      <c r="R25" s="279">
        <v>6</v>
      </c>
      <c r="S25" s="281" t="s">
        <v>345</v>
      </c>
      <c r="T25" s="282">
        <v>1</v>
      </c>
      <c r="U25" s="283"/>
      <c r="V25" s="283"/>
      <c r="W25" s="283"/>
      <c r="X25" s="283">
        <f t="shared" si="31"/>
        <v>0</v>
      </c>
      <c r="Y25" s="283">
        <f t="shared" si="31"/>
        <v>0</v>
      </c>
      <c r="Z25" s="283">
        <f t="shared" si="31"/>
        <v>0</v>
      </c>
      <c r="AA25" s="283">
        <f t="shared" si="32"/>
        <v>0</v>
      </c>
      <c r="AB25" s="24">
        <v>690</v>
      </c>
      <c r="AC25" s="25">
        <f t="shared" si="13"/>
        <v>239.58333333333334</v>
      </c>
      <c r="AD25" s="26">
        <f t="shared" si="25"/>
        <v>665</v>
      </c>
      <c r="AE25" s="162">
        <f t="shared" si="14"/>
        <v>230.9027777777778</v>
      </c>
      <c r="AF25" s="27">
        <f t="shared" si="26"/>
        <v>655</v>
      </c>
      <c r="AG25" s="27">
        <f t="shared" si="15"/>
        <v>227.43055555555557</v>
      </c>
      <c r="AH25" s="28">
        <f t="shared" si="27"/>
        <v>620</v>
      </c>
      <c r="AI25" s="28">
        <f t="shared" si="16"/>
        <v>215.2777777777778</v>
      </c>
      <c r="AJ25" s="29">
        <f t="shared" si="28"/>
        <v>585</v>
      </c>
      <c r="AK25" s="165">
        <f t="shared" si="17"/>
        <v>203.125</v>
      </c>
      <c r="AL25" s="30">
        <f t="shared" si="29"/>
        <v>570</v>
      </c>
      <c r="AM25" s="31">
        <f t="shared" si="18"/>
        <v>197.91666666666669</v>
      </c>
      <c r="AN25" s="31">
        <f t="shared" si="4"/>
        <v>120</v>
      </c>
      <c r="AO25" s="32">
        <f t="shared" si="5"/>
        <v>41.666666666666671</v>
      </c>
      <c r="AP25" s="33">
        <v>540</v>
      </c>
      <c r="AQ25" s="34">
        <f t="shared" si="19"/>
        <v>187.5</v>
      </c>
      <c r="AR25" s="35">
        <f t="shared" si="6"/>
        <v>150</v>
      </c>
      <c r="AS25" s="36">
        <f t="shared" si="7"/>
        <v>52.083333333333336</v>
      </c>
      <c r="AT25" s="37">
        <f t="shared" si="20"/>
        <v>515</v>
      </c>
      <c r="AU25" s="38">
        <f t="shared" si="21"/>
        <v>178.81944444444446</v>
      </c>
      <c r="AV25" s="38">
        <f t="shared" si="8"/>
        <v>175</v>
      </c>
      <c r="AW25" s="39">
        <f t="shared" si="9"/>
        <v>60.763888888888893</v>
      </c>
      <c r="AX25" s="40">
        <v>490</v>
      </c>
      <c r="AY25" s="41">
        <f t="shared" si="22"/>
        <v>170.13888888888889</v>
      </c>
      <c r="AZ25" s="42">
        <f t="shared" si="10"/>
        <v>200</v>
      </c>
      <c r="BA25" s="43">
        <f t="shared" si="11"/>
        <v>69.444444444444443</v>
      </c>
      <c r="BB25" s="40">
        <v>370</v>
      </c>
      <c r="BC25" s="41">
        <f t="shared" si="23"/>
        <v>128.47222222222223</v>
      </c>
      <c r="BD25" s="267">
        <f t="shared" si="12"/>
        <v>0.86486486486486491</v>
      </c>
      <c r="BE25" s="268">
        <f t="shared" si="24"/>
        <v>0.32432432432432434</v>
      </c>
    </row>
    <row r="26" spans="1:57" ht="40.5" customHeight="1">
      <c r="A26" t="s">
        <v>190</v>
      </c>
      <c r="B26" s="5"/>
      <c r="C26" s="44" t="s">
        <v>38</v>
      </c>
      <c r="D26" s="45"/>
      <c r="E26" s="23">
        <v>2.4</v>
      </c>
      <c r="F26" s="314" t="s">
        <v>36</v>
      </c>
      <c r="G26" s="283"/>
      <c r="H26" s="283">
        <v>0</v>
      </c>
      <c r="I26" s="283">
        <v>0</v>
      </c>
      <c r="J26" s="283">
        <v>0</v>
      </c>
      <c r="K26" s="283">
        <v>100</v>
      </c>
      <c r="L26" s="283">
        <v>61</v>
      </c>
      <c r="M26" s="283">
        <v>21</v>
      </c>
      <c r="N26" s="283">
        <f t="shared" si="33"/>
        <v>1</v>
      </c>
      <c r="O26" s="283">
        <f t="shared" si="33"/>
        <v>0.61</v>
      </c>
      <c r="P26" s="283">
        <f t="shared" si="33"/>
        <v>0.21</v>
      </c>
      <c r="Q26" s="363">
        <f t="shared" si="1"/>
        <v>0.12809999999999999</v>
      </c>
      <c r="R26" s="279">
        <v>7</v>
      </c>
      <c r="S26" s="281" t="s">
        <v>345</v>
      </c>
      <c r="T26" s="282">
        <v>1</v>
      </c>
      <c r="U26" s="283"/>
      <c r="V26" s="283"/>
      <c r="W26" s="283"/>
      <c r="X26" s="283">
        <f t="shared" si="31"/>
        <v>0</v>
      </c>
      <c r="Y26" s="283">
        <f t="shared" si="31"/>
        <v>0</v>
      </c>
      <c r="Z26" s="283">
        <f t="shared" si="31"/>
        <v>0</v>
      </c>
      <c r="AA26" s="283">
        <f t="shared" si="32"/>
        <v>0</v>
      </c>
      <c r="AB26" s="24">
        <v>780</v>
      </c>
      <c r="AC26" s="25">
        <f t="shared" si="13"/>
        <v>325</v>
      </c>
      <c r="AD26" s="26">
        <f t="shared" si="25"/>
        <v>755</v>
      </c>
      <c r="AE26" s="162">
        <f t="shared" si="14"/>
        <v>314.58333333333337</v>
      </c>
      <c r="AF26" s="27">
        <f t="shared" si="26"/>
        <v>740</v>
      </c>
      <c r="AG26" s="27">
        <f t="shared" si="15"/>
        <v>308.33333333333337</v>
      </c>
      <c r="AH26" s="28">
        <f t="shared" si="27"/>
        <v>700</v>
      </c>
      <c r="AI26" s="28">
        <f t="shared" si="16"/>
        <v>291.66666666666669</v>
      </c>
      <c r="AJ26" s="29">
        <f t="shared" si="28"/>
        <v>660</v>
      </c>
      <c r="AK26" s="165">
        <f t="shared" si="17"/>
        <v>275</v>
      </c>
      <c r="AL26" s="30">
        <f t="shared" si="29"/>
        <v>645</v>
      </c>
      <c r="AM26" s="31">
        <f t="shared" si="18"/>
        <v>268.75</v>
      </c>
      <c r="AN26" s="31">
        <f t="shared" si="4"/>
        <v>135</v>
      </c>
      <c r="AO26" s="32">
        <f t="shared" si="5"/>
        <v>56.25</v>
      </c>
      <c r="AP26" s="33">
        <v>600</v>
      </c>
      <c r="AQ26" s="34">
        <f t="shared" si="19"/>
        <v>250</v>
      </c>
      <c r="AR26" s="35">
        <f t="shared" si="6"/>
        <v>180</v>
      </c>
      <c r="AS26" s="36">
        <f t="shared" si="7"/>
        <v>75</v>
      </c>
      <c r="AT26" s="37">
        <f t="shared" si="20"/>
        <v>572.5</v>
      </c>
      <c r="AU26" s="38">
        <f t="shared" si="21"/>
        <v>238.54166666666669</v>
      </c>
      <c r="AV26" s="38">
        <f t="shared" si="8"/>
        <v>207.5</v>
      </c>
      <c r="AW26" s="39">
        <f t="shared" si="9"/>
        <v>86.458333333333343</v>
      </c>
      <c r="AX26" s="40">
        <v>545</v>
      </c>
      <c r="AY26" s="41">
        <f t="shared" si="22"/>
        <v>227.08333333333334</v>
      </c>
      <c r="AZ26" s="42">
        <f t="shared" si="10"/>
        <v>235</v>
      </c>
      <c r="BA26" s="43">
        <f t="shared" si="11"/>
        <v>97.916666666666671</v>
      </c>
      <c r="BB26" s="40">
        <v>480</v>
      </c>
      <c r="BC26" s="41">
        <f t="shared" si="23"/>
        <v>200</v>
      </c>
      <c r="BD26" s="267">
        <f t="shared" si="12"/>
        <v>0.625</v>
      </c>
      <c r="BE26" s="268">
        <f t="shared" si="24"/>
        <v>0.13541666666666666</v>
      </c>
    </row>
    <row r="27" spans="1:57" ht="40.5" customHeight="1">
      <c r="A27" t="s">
        <v>191</v>
      </c>
      <c r="B27" s="5"/>
      <c r="C27" s="44" t="s">
        <v>322</v>
      </c>
      <c r="D27" s="45"/>
      <c r="E27" s="23">
        <v>4.8</v>
      </c>
      <c r="F27" s="314" t="s">
        <v>36</v>
      </c>
      <c r="G27" s="283"/>
      <c r="H27" s="283">
        <v>0</v>
      </c>
      <c r="I27" s="283">
        <v>0</v>
      </c>
      <c r="J27" s="283">
        <v>0</v>
      </c>
      <c r="K27" s="283">
        <v>100</v>
      </c>
      <c r="L27" s="283">
        <v>61</v>
      </c>
      <c r="M27" s="283">
        <v>22</v>
      </c>
      <c r="N27" s="283">
        <f t="shared" si="33"/>
        <v>1</v>
      </c>
      <c r="O27" s="283">
        <f t="shared" si="33"/>
        <v>0.61</v>
      </c>
      <c r="P27" s="283">
        <f t="shared" si="33"/>
        <v>0.22</v>
      </c>
      <c r="Q27" s="363">
        <f t="shared" si="1"/>
        <v>0.13419999999999999</v>
      </c>
      <c r="R27" s="279">
        <v>7.5</v>
      </c>
      <c r="S27" s="281" t="s">
        <v>345</v>
      </c>
      <c r="T27" s="282">
        <v>1</v>
      </c>
      <c r="U27" s="283"/>
      <c r="V27" s="283"/>
      <c r="W27" s="283"/>
      <c r="X27" s="283">
        <f t="shared" si="31"/>
        <v>0</v>
      </c>
      <c r="Y27" s="283">
        <f t="shared" si="31"/>
        <v>0</v>
      </c>
      <c r="Z27" s="283">
        <f t="shared" si="31"/>
        <v>0</v>
      </c>
      <c r="AA27" s="283">
        <f t="shared" si="32"/>
        <v>0</v>
      </c>
      <c r="AB27" s="24">
        <v>910</v>
      </c>
      <c r="AC27" s="25">
        <f t="shared" si="13"/>
        <v>189.58333333333334</v>
      </c>
      <c r="AD27" s="26">
        <f t="shared" si="25"/>
        <v>880</v>
      </c>
      <c r="AE27" s="162">
        <f t="shared" si="14"/>
        <v>183.33333333333334</v>
      </c>
      <c r="AF27" s="27">
        <f t="shared" si="26"/>
        <v>860</v>
      </c>
      <c r="AG27" s="27">
        <f t="shared" si="15"/>
        <v>179.16666666666669</v>
      </c>
      <c r="AH27" s="28">
        <f t="shared" si="27"/>
        <v>815</v>
      </c>
      <c r="AI27" s="28">
        <f t="shared" si="16"/>
        <v>169.79166666666669</v>
      </c>
      <c r="AJ27" s="29">
        <f t="shared" si="28"/>
        <v>770</v>
      </c>
      <c r="AK27" s="165">
        <f t="shared" si="17"/>
        <v>160.41666666666669</v>
      </c>
      <c r="AL27" s="30">
        <f t="shared" si="29"/>
        <v>755</v>
      </c>
      <c r="AM27" s="31">
        <f t="shared" si="18"/>
        <v>157.29166666666669</v>
      </c>
      <c r="AN27" s="31">
        <f t="shared" si="4"/>
        <v>155</v>
      </c>
      <c r="AO27" s="32">
        <f t="shared" si="5"/>
        <v>32.291666666666671</v>
      </c>
      <c r="AP27" s="33">
        <v>710</v>
      </c>
      <c r="AQ27" s="34">
        <f t="shared" si="19"/>
        <v>147.91666666666669</v>
      </c>
      <c r="AR27" s="35">
        <f t="shared" si="6"/>
        <v>200</v>
      </c>
      <c r="AS27" s="36">
        <f t="shared" si="7"/>
        <v>41.666666666666671</v>
      </c>
      <c r="AT27" s="37">
        <f t="shared" si="20"/>
        <v>672.5</v>
      </c>
      <c r="AU27" s="38">
        <f t="shared" si="21"/>
        <v>140.10416666666669</v>
      </c>
      <c r="AV27" s="38">
        <f t="shared" si="8"/>
        <v>237.5</v>
      </c>
      <c r="AW27" s="39">
        <f t="shared" si="9"/>
        <v>49.479166666666671</v>
      </c>
      <c r="AX27" s="40">
        <v>635</v>
      </c>
      <c r="AY27" s="41">
        <f t="shared" si="22"/>
        <v>132.29166666666669</v>
      </c>
      <c r="AZ27" s="42">
        <f t="shared" si="10"/>
        <v>275</v>
      </c>
      <c r="BA27" s="43">
        <f t="shared" si="11"/>
        <v>57.291666666666671</v>
      </c>
      <c r="BB27" s="40">
        <v>430</v>
      </c>
      <c r="BC27" s="41">
        <f t="shared" si="23"/>
        <v>89.583333333333343</v>
      </c>
      <c r="BD27" s="267">
        <f t="shared" si="12"/>
        <v>1.1162790697674418</v>
      </c>
      <c r="BE27" s="268">
        <f t="shared" si="24"/>
        <v>0.47674418604651164</v>
      </c>
    </row>
    <row r="28" spans="1:57" ht="40.5" customHeight="1">
      <c r="A28" t="s">
        <v>192</v>
      </c>
      <c r="B28" s="5"/>
      <c r="C28" s="44" t="s">
        <v>39</v>
      </c>
      <c r="D28" s="45"/>
      <c r="E28" s="23">
        <v>5.76</v>
      </c>
      <c r="F28" s="314" t="s">
        <v>36</v>
      </c>
      <c r="G28" s="283"/>
      <c r="H28" s="283">
        <v>0</v>
      </c>
      <c r="I28" s="283">
        <v>0</v>
      </c>
      <c r="J28" s="283">
        <v>0</v>
      </c>
      <c r="K28" s="283">
        <v>120</v>
      </c>
      <c r="L28" s="283">
        <f>I28/10</f>
        <v>0</v>
      </c>
      <c r="M28" s="283">
        <f>J28/10</f>
        <v>0</v>
      </c>
      <c r="N28" s="283">
        <f t="shared" si="33"/>
        <v>1.2</v>
      </c>
      <c r="O28" s="283">
        <f t="shared" si="33"/>
        <v>0</v>
      </c>
      <c r="P28" s="283">
        <f t="shared" si="33"/>
        <v>0</v>
      </c>
      <c r="Q28" s="363">
        <f>N28*O28*P28</f>
        <v>0</v>
      </c>
      <c r="R28" s="279"/>
      <c r="S28" s="281" t="s">
        <v>345</v>
      </c>
      <c r="T28" s="282">
        <v>1</v>
      </c>
      <c r="U28" s="283"/>
      <c r="V28" s="283"/>
      <c r="W28" s="283"/>
      <c r="X28" s="283">
        <f t="shared" ref="X28:Z29" si="34">U28/100</f>
        <v>0</v>
      </c>
      <c r="Y28" s="283">
        <f t="shared" si="34"/>
        <v>0</v>
      </c>
      <c r="Z28" s="283">
        <f t="shared" si="34"/>
        <v>0</v>
      </c>
      <c r="AA28" s="283">
        <f>Z28*Y28*X28</f>
        <v>0</v>
      </c>
      <c r="AB28" s="24">
        <v>1350</v>
      </c>
      <c r="AC28" s="25">
        <f t="shared" si="13"/>
        <v>234.375</v>
      </c>
      <c r="AD28" s="26">
        <f t="shared" si="25"/>
        <v>1305</v>
      </c>
      <c r="AE28" s="162">
        <f t="shared" si="14"/>
        <v>226.5625</v>
      </c>
      <c r="AF28" s="27">
        <f t="shared" si="26"/>
        <v>1280</v>
      </c>
      <c r="AG28" s="27">
        <f t="shared" si="15"/>
        <v>222.22222222222223</v>
      </c>
      <c r="AH28" s="28">
        <f t="shared" si="27"/>
        <v>1215</v>
      </c>
      <c r="AI28" s="28">
        <f t="shared" si="16"/>
        <v>210.9375</v>
      </c>
      <c r="AJ28" s="29">
        <f t="shared" si="28"/>
        <v>1145</v>
      </c>
      <c r="AK28" s="165">
        <f t="shared" si="17"/>
        <v>198.78472222222223</v>
      </c>
      <c r="AL28" s="30">
        <f t="shared" si="29"/>
        <v>1120</v>
      </c>
      <c r="AM28" s="31">
        <f t="shared" si="18"/>
        <v>194.44444444444446</v>
      </c>
      <c r="AN28" s="31">
        <f t="shared" si="4"/>
        <v>230</v>
      </c>
      <c r="AO28" s="32">
        <f t="shared" si="5"/>
        <v>39.930555555555557</v>
      </c>
      <c r="AP28" s="33">
        <v>1080</v>
      </c>
      <c r="AQ28" s="34">
        <f t="shared" si="19"/>
        <v>187.5</v>
      </c>
      <c r="AR28" s="35">
        <f t="shared" si="6"/>
        <v>270</v>
      </c>
      <c r="AS28" s="36">
        <f t="shared" si="7"/>
        <v>46.875</v>
      </c>
      <c r="AT28" s="37">
        <f t="shared" si="20"/>
        <v>1012.5</v>
      </c>
      <c r="AU28" s="38">
        <f t="shared" si="21"/>
        <v>175.78125</v>
      </c>
      <c r="AV28" s="38">
        <f t="shared" si="8"/>
        <v>337.5</v>
      </c>
      <c r="AW28" s="39">
        <f t="shared" si="9"/>
        <v>58.59375</v>
      </c>
      <c r="AX28" s="40">
        <v>945</v>
      </c>
      <c r="AY28" s="41">
        <f t="shared" si="22"/>
        <v>164.0625</v>
      </c>
      <c r="AZ28" s="42">
        <f t="shared" si="10"/>
        <v>405</v>
      </c>
      <c r="BA28" s="43">
        <f t="shared" si="11"/>
        <v>70.3125</v>
      </c>
      <c r="BB28" s="40">
        <v>760</v>
      </c>
      <c r="BC28" s="41">
        <f t="shared" si="23"/>
        <v>131.94444444444446</v>
      </c>
      <c r="BD28" s="267">
        <f t="shared" si="12"/>
        <v>0.77631578947368418</v>
      </c>
      <c r="BE28" s="268">
        <f t="shared" si="24"/>
        <v>0.24342105263157895</v>
      </c>
    </row>
    <row r="29" spans="1:57" ht="40.5" customHeight="1">
      <c r="A29" t="s">
        <v>193</v>
      </c>
      <c r="B29" s="5"/>
      <c r="C29" s="44" t="s">
        <v>40</v>
      </c>
      <c r="D29" s="45"/>
      <c r="E29" s="23">
        <v>4.32</v>
      </c>
      <c r="F29" s="314" t="s">
        <v>36</v>
      </c>
      <c r="G29" s="283"/>
      <c r="H29" s="283">
        <v>0</v>
      </c>
      <c r="I29" s="283">
        <v>0</v>
      </c>
      <c r="J29" s="283">
        <v>0</v>
      </c>
      <c r="K29" s="283">
        <v>122</v>
      </c>
      <c r="L29" s="283">
        <v>60</v>
      </c>
      <c r="M29" s="283">
        <v>33</v>
      </c>
      <c r="N29" s="283">
        <f t="shared" ref="N29:P30" si="35">K29/100</f>
        <v>1.22</v>
      </c>
      <c r="O29" s="283">
        <f t="shared" si="35"/>
        <v>0.6</v>
      </c>
      <c r="P29" s="283">
        <f t="shared" si="35"/>
        <v>0.33</v>
      </c>
      <c r="Q29" s="363">
        <f t="shared" si="1"/>
        <v>0.24156</v>
      </c>
      <c r="R29" s="279">
        <v>5</v>
      </c>
      <c r="S29" s="281" t="s">
        <v>345</v>
      </c>
      <c r="T29" s="282">
        <v>1</v>
      </c>
      <c r="U29" s="283"/>
      <c r="V29" s="283"/>
      <c r="W29" s="283"/>
      <c r="X29" s="283">
        <f t="shared" si="34"/>
        <v>0</v>
      </c>
      <c r="Y29" s="283">
        <f t="shared" si="34"/>
        <v>0</v>
      </c>
      <c r="Z29" s="283">
        <f t="shared" si="34"/>
        <v>0</v>
      </c>
      <c r="AA29" s="283">
        <f>Z29*Y29*X29</f>
        <v>0</v>
      </c>
      <c r="AB29" s="24">
        <v>1260</v>
      </c>
      <c r="AC29" s="25">
        <f t="shared" si="13"/>
        <v>291.66666666666663</v>
      </c>
      <c r="AD29" s="26">
        <f t="shared" si="25"/>
        <v>1220</v>
      </c>
      <c r="AE29" s="162">
        <f t="shared" si="14"/>
        <v>282.40740740740739</v>
      </c>
      <c r="AF29" s="27">
        <f t="shared" si="26"/>
        <v>1195</v>
      </c>
      <c r="AG29" s="27">
        <f t="shared" si="15"/>
        <v>276.62037037037032</v>
      </c>
      <c r="AH29" s="28">
        <f t="shared" si="27"/>
        <v>1130</v>
      </c>
      <c r="AI29" s="28">
        <f t="shared" si="16"/>
        <v>261.57407407407408</v>
      </c>
      <c r="AJ29" s="29">
        <f t="shared" si="28"/>
        <v>1070</v>
      </c>
      <c r="AK29" s="165">
        <f t="shared" si="17"/>
        <v>247.68518518518516</v>
      </c>
      <c r="AL29" s="30">
        <f t="shared" si="29"/>
        <v>1045</v>
      </c>
      <c r="AM29" s="31">
        <f t="shared" si="18"/>
        <v>241.89814814814812</v>
      </c>
      <c r="AN29" s="31">
        <f t="shared" si="4"/>
        <v>215</v>
      </c>
      <c r="AO29" s="32">
        <f t="shared" si="5"/>
        <v>49.768518518518512</v>
      </c>
      <c r="AP29" s="33">
        <v>1000</v>
      </c>
      <c r="AQ29" s="34">
        <f t="shared" si="19"/>
        <v>231.48148148148147</v>
      </c>
      <c r="AR29" s="35">
        <f t="shared" si="6"/>
        <v>260</v>
      </c>
      <c r="AS29" s="36">
        <f t="shared" si="7"/>
        <v>60.185185185185183</v>
      </c>
      <c r="AT29" s="37">
        <f t="shared" si="20"/>
        <v>935</v>
      </c>
      <c r="AU29" s="38">
        <f t="shared" si="21"/>
        <v>216.43518518518516</v>
      </c>
      <c r="AV29" s="38">
        <f t="shared" si="8"/>
        <v>325</v>
      </c>
      <c r="AW29" s="39">
        <f t="shared" si="9"/>
        <v>75.231481481481481</v>
      </c>
      <c r="AX29" s="40">
        <v>870</v>
      </c>
      <c r="AY29" s="41">
        <f t="shared" si="22"/>
        <v>201.38888888888889</v>
      </c>
      <c r="AZ29" s="42">
        <f t="shared" si="10"/>
        <v>390</v>
      </c>
      <c r="BA29" s="43">
        <f t="shared" si="11"/>
        <v>90.277777777777771</v>
      </c>
      <c r="BB29" s="40">
        <v>734</v>
      </c>
      <c r="BC29" s="41">
        <f t="shared" si="23"/>
        <v>169.90740740740739</v>
      </c>
      <c r="BD29" s="267">
        <f t="shared" si="12"/>
        <v>0.71662125340599458</v>
      </c>
      <c r="BE29" s="268">
        <f t="shared" si="24"/>
        <v>0.18528610354223432</v>
      </c>
    </row>
    <row r="30" spans="1:57" ht="40.5" customHeight="1">
      <c r="A30" t="s">
        <v>194</v>
      </c>
      <c r="B30" s="5"/>
      <c r="C30" s="44" t="s">
        <v>41</v>
      </c>
      <c r="D30" s="45"/>
      <c r="E30" s="23">
        <v>10.8</v>
      </c>
      <c r="F30" s="314" t="s">
        <v>36</v>
      </c>
      <c r="G30" s="283"/>
      <c r="H30" s="283">
        <v>0</v>
      </c>
      <c r="I30" s="283">
        <v>0</v>
      </c>
      <c r="J30" s="283">
        <v>0</v>
      </c>
      <c r="K30" s="283">
        <v>122</v>
      </c>
      <c r="L30" s="283">
        <v>60</v>
      </c>
      <c r="M30" s="283">
        <v>33</v>
      </c>
      <c r="N30" s="283">
        <f t="shared" si="35"/>
        <v>1.22</v>
      </c>
      <c r="O30" s="283">
        <f t="shared" si="35"/>
        <v>0.6</v>
      </c>
      <c r="P30" s="283">
        <f t="shared" si="35"/>
        <v>0.33</v>
      </c>
      <c r="Q30" s="363">
        <f t="shared" si="1"/>
        <v>0.24156</v>
      </c>
      <c r="R30" s="279">
        <v>8</v>
      </c>
      <c r="S30" s="281" t="s">
        <v>345</v>
      </c>
      <c r="T30" s="282">
        <v>1</v>
      </c>
      <c r="U30" s="283"/>
      <c r="V30" s="283"/>
      <c r="W30" s="283"/>
      <c r="X30" s="283">
        <f t="shared" ref="X30:Z45" si="36">U30/100</f>
        <v>0</v>
      </c>
      <c r="Y30" s="283">
        <f t="shared" si="36"/>
        <v>0</v>
      </c>
      <c r="Z30" s="283">
        <f t="shared" si="36"/>
        <v>0</v>
      </c>
      <c r="AA30" s="283">
        <f>Z30*Y30*X30</f>
        <v>0</v>
      </c>
      <c r="AB30" s="24">
        <v>2700</v>
      </c>
      <c r="AC30" s="25">
        <f t="shared" si="13"/>
        <v>249.99999999999997</v>
      </c>
      <c r="AD30" s="26">
        <f t="shared" si="25"/>
        <v>2615</v>
      </c>
      <c r="AE30" s="162">
        <f t="shared" si="14"/>
        <v>242.12962962962962</v>
      </c>
      <c r="AF30" s="27">
        <f t="shared" si="26"/>
        <v>2565</v>
      </c>
      <c r="AG30" s="27">
        <f t="shared" si="15"/>
        <v>237.49999999999997</v>
      </c>
      <c r="AH30" s="28">
        <f t="shared" si="27"/>
        <v>2430</v>
      </c>
      <c r="AI30" s="28">
        <f t="shared" si="16"/>
        <v>224.99999999999997</v>
      </c>
      <c r="AJ30" s="29">
        <f t="shared" si="28"/>
        <v>2295</v>
      </c>
      <c r="AK30" s="165">
        <f t="shared" si="17"/>
        <v>212.5</v>
      </c>
      <c r="AL30" s="30">
        <f t="shared" si="29"/>
        <v>2240</v>
      </c>
      <c r="AM30" s="31">
        <f t="shared" si="18"/>
        <v>207.40740740740739</v>
      </c>
      <c r="AN30" s="31">
        <f t="shared" si="4"/>
        <v>460</v>
      </c>
      <c r="AO30" s="32">
        <f t="shared" si="5"/>
        <v>42.592592592592588</v>
      </c>
      <c r="AP30" s="33">
        <v>2130</v>
      </c>
      <c r="AQ30" s="34">
        <f t="shared" si="19"/>
        <v>197.2222222222222</v>
      </c>
      <c r="AR30" s="35">
        <f t="shared" si="6"/>
        <v>570</v>
      </c>
      <c r="AS30" s="36">
        <f t="shared" si="7"/>
        <v>52.777777777777771</v>
      </c>
      <c r="AT30" s="37">
        <f t="shared" si="20"/>
        <v>2010</v>
      </c>
      <c r="AU30" s="38">
        <f t="shared" si="21"/>
        <v>186.11111111111109</v>
      </c>
      <c r="AV30" s="38">
        <f t="shared" si="8"/>
        <v>690</v>
      </c>
      <c r="AW30" s="39">
        <f t="shared" si="9"/>
        <v>63.888888888888886</v>
      </c>
      <c r="AX30" s="40">
        <v>1890</v>
      </c>
      <c r="AY30" s="41">
        <f t="shared" si="22"/>
        <v>175</v>
      </c>
      <c r="AZ30" s="42">
        <f t="shared" si="10"/>
        <v>810</v>
      </c>
      <c r="BA30" s="43">
        <f t="shared" si="11"/>
        <v>75</v>
      </c>
      <c r="BB30" s="40">
        <v>1494</v>
      </c>
      <c r="BC30" s="41">
        <f t="shared" si="23"/>
        <v>138.33333333333331</v>
      </c>
      <c r="BD30" s="267">
        <f t="shared" si="12"/>
        <v>0.80722891566265065</v>
      </c>
      <c r="BE30" s="268">
        <f t="shared" si="24"/>
        <v>0.26506024096385544</v>
      </c>
    </row>
    <row r="31" spans="1:57" ht="40.5" customHeight="1">
      <c r="A31" t="s">
        <v>195</v>
      </c>
      <c r="B31" s="5"/>
      <c r="C31" s="44" t="s">
        <v>42</v>
      </c>
      <c r="D31" s="45"/>
      <c r="E31" s="23">
        <v>10</v>
      </c>
      <c r="F31" s="314" t="s">
        <v>16</v>
      </c>
      <c r="G31" s="283"/>
      <c r="H31" s="283">
        <v>0</v>
      </c>
      <c r="I31" s="283">
        <v>0</v>
      </c>
      <c r="J31" s="283">
        <v>0</v>
      </c>
      <c r="K31" s="283">
        <v>101</v>
      </c>
      <c r="L31" s="283">
        <v>25</v>
      </c>
      <c r="M31" s="283">
        <v>25</v>
      </c>
      <c r="N31" s="283">
        <f t="shared" si="33"/>
        <v>1.01</v>
      </c>
      <c r="O31" s="283">
        <f t="shared" si="33"/>
        <v>0.25</v>
      </c>
      <c r="P31" s="283">
        <f t="shared" si="33"/>
        <v>0.25</v>
      </c>
      <c r="Q31" s="363">
        <f t="shared" si="1"/>
        <v>6.3125000000000001E-2</v>
      </c>
      <c r="R31" s="279">
        <v>25</v>
      </c>
      <c r="S31" s="281" t="s">
        <v>344</v>
      </c>
      <c r="T31" s="282">
        <v>20</v>
      </c>
      <c r="U31" s="283">
        <v>116</v>
      </c>
      <c r="V31" s="283">
        <v>105</v>
      </c>
      <c r="W31" s="283">
        <v>115</v>
      </c>
      <c r="X31" s="283">
        <f t="shared" si="36"/>
        <v>1.1599999999999999</v>
      </c>
      <c r="Y31" s="283">
        <f t="shared" si="36"/>
        <v>1.05</v>
      </c>
      <c r="Z31" s="283">
        <f t="shared" si="36"/>
        <v>1.1499999999999999</v>
      </c>
      <c r="AA31" s="283">
        <f t="shared" si="32"/>
        <v>1.4006999999999998</v>
      </c>
      <c r="AB31" s="24">
        <v>2500</v>
      </c>
      <c r="AC31" s="25">
        <f t="shared" si="13"/>
        <v>250</v>
      </c>
      <c r="AD31" s="26">
        <f t="shared" si="25"/>
        <v>2425</v>
      </c>
      <c r="AE31" s="162">
        <f t="shared" si="14"/>
        <v>242.5</v>
      </c>
      <c r="AF31" s="27">
        <f t="shared" si="26"/>
        <v>2375</v>
      </c>
      <c r="AG31" s="27">
        <f t="shared" si="15"/>
        <v>237.5</v>
      </c>
      <c r="AH31" s="28">
        <f t="shared" si="27"/>
        <v>2250</v>
      </c>
      <c r="AI31" s="28">
        <f t="shared" si="16"/>
        <v>225</v>
      </c>
      <c r="AJ31" s="29">
        <f t="shared" si="28"/>
        <v>2125</v>
      </c>
      <c r="AK31" s="165">
        <f t="shared" si="17"/>
        <v>212.5</v>
      </c>
      <c r="AL31" s="30">
        <f t="shared" si="29"/>
        <v>2075</v>
      </c>
      <c r="AM31" s="31">
        <f t="shared" si="18"/>
        <v>207.5</v>
      </c>
      <c r="AN31" s="31">
        <f t="shared" si="4"/>
        <v>425</v>
      </c>
      <c r="AO31" s="32">
        <f t="shared" si="5"/>
        <v>42.5</v>
      </c>
      <c r="AP31" s="33">
        <v>1975</v>
      </c>
      <c r="AQ31" s="34">
        <f t="shared" si="19"/>
        <v>197.5</v>
      </c>
      <c r="AR31" s="35">
        <f t="shared" si="6"/>
        <v>525</v>
      </c>
      <c r="AS31" s="36">
        <f t="shared" si="7"/>
        <v>52.5</v>
      </c>
      <c r="AT31" s="37">
        <f t="shared" si="20"/>
        <v>1862.5</v>
      </c>
      <c r="AU31" s="38">
        <f t="shared" si="21"/>
        <v>186.25</v>
      </c>
      <c r="AV31" s="38">
        <f t="shared" si="8"/>
        <v>637.5</v>
      </c>
      <c r="AW31" s="39">
        <f t="shared" si="9"/>
        <v>63.75</v>
      </c>
      <c r="AX31" s="40">
        <v>1750</v>
      </c>
      <c r="AY31" s="41">
        <f t="shared" si="22"/>
        <v>175</v>
      </c>
      <c r="AZ31" s="42">
        <f t="shared" si="10"/>
        <v>750</v>
      </c>
      <c r="BA31" s="43">
        <f t="shared" si="11"/>
        <v>75</v>
      </c>
      <c r="BB31" s="40">
        <v>1320</v>
      </c>
      <c r="BC31" s="41">
        <f t="shared" si="23"/>
        <v>132</v>
      </c>
      <c r="BD31" s="267">
        <f t="shared" si="12"/>
        <v>0.89393939393939392</v>
      </c>
      <c r="BE31" s="268">
        <f t="shared" si="24"/>
        <v>0.32575757575757575</v>
      </c>
    </row>
    <row r="32" spans="1:57" ht="40.5" customHeight="1">
      <c r="A32" t="s">
        <v>196</v>
      </c>
      <c r="B32" s="5"/>
      <c r="C32" s="44" t="s">
        <v>43</v>
      </c>
      <c r="D32" s="45"/>
      <c r="E32" s="23">
        <v>15</v>
      </c>
      <c r="F32" s="314" t="s">
        <v>16</v>
      </c>
      <c r="G32" s="359"/>
      <c r="H32" s="283">
        <v>0</v>
      </c>
      <c r="I32" s="283">
        <v>0</v>
      </c>
      <c r="J32" s="283">
        <v>0</v>
      </c>
      <c r="K32" s="283">
        <v>101</v>
      </c>
      <c r="L32" s="283">
        <v>31</v>
      </c>
      <c r="M32" s="283">
        <v>31</v>
      </c>
      <c r="N32" s="283">
        <f t="shared" si="33"/>
        <v>1.01</v>
      </c>
      <c r="O32" s="283">
        <f t="shared" si="33"/>
        <v>0.31</v>
      </c>
      <c r="P32" s="283">
        <f t="shared" si="33"/>
        <v>0.31</v>
      </c>
      <c r="Q32" s="363">
        <f t="shared" si="1"/>
        <v>9.7060999999999995E-2</v>
      </c>
      <c r="R32" s="279">
        <v>31</v>
      </c>
      <c r="S32" s="281" t="s">
        <v>344</v>
      </c>
      <c r="T32" s="282">
        <v>15</v>
      </c>
      <c r="U32" s="283">
        <v>101</v>
      </c>
      <c r="V32" s="283">
        <v>120</v>
      </c>
      <c r="W32" s="283">
        <v>142</v>
      </c>
      <c r="X32" s="283">
        <f t="shared" si="36"/>
        <v>1.01</v>
      </c>
      <c r="Y32" s="283">
        <f t="shared" si="36"/>
        <v>1.2</v>
      </c>
      <c r="Z32" s="283">
        <f t="shared" si="36"/>
        <v>1.42</v>
      </c>
      <c r="AA32" s="283">
        <f t="shared" si="32"/>
        <v>1.7210399999999999</v>
      </c>
      <c r="AB32" s="24">
        <v>2600</v>
      </c>
      <c r="AC32" s="25">
        <f t="shared" si="13"/>
        <v>173.33333333333334</v>
      </c>
      <c r="AD32" s="26">
        <f t="shared" si="25"/>
        <v>2520</v>
      </c>
      <c r="AE32" s="162">
        <f t="shared" si="14"/>
        <v>168</v>
      </c>
      <c r="AF32" s="27">
        <f t="shared" si="26"/>
        <v>2470</v>
      </c>
      <c r="AG32" s="27">
        <f t="shared" si="15"/>
        <v>164.66666666666666</v>
      </c>
      <c r="AH32" s="28">
        <f t="shared" si="27"/>
        <v>2340</v>
      </c>
      <c r="AI32" s="28">
        <f t="shared" si="16"/>
        <v>156</v>
      </c>
      <c r="AJ32" s="29">
        <f t="shared" si="28"/>
        <v>2210</v>
      </c>
      <c r="AK32" s="165">
        <f t="shared" si="17"/>
        <v>147.33333333333334</v>
      </c>
      <c r="AL32" s="30">
        <f t="shared" si="29"/>
        <v>2155</v>
      </c>
      <c r="AM32" s="31">
        <f t="shared" si="18"/>
        <v>143.66666666666666</v>
      </c>
      <c r="AN32" s="31">
        <f t="shared" si="4"/>
        <v>445</v>
      </c>
      <c r="AO32" s="32">
        <f t="shared" si="5"/>
        <v>29.666666666666668</v>
      </c>
      <c r="AP32" s="33">
        <v>2080</v>
      </c>
      <c r="AQ32" s="34">
        <f t="shared" si="19"/>
        <v>138.66666666666666</v>
      </c>
      <c r="AR32" s="35">
        <f t="shared" si="6"/>
        <v>520</v>
      </c>
      <c r="AS32" s="36">
        <f t="shared" si="7"/>
        <v>34.666666666666664</v>
      </c>
      <c r="AT32" s="37">
        <f t="shared" si="20"/>
        <v>1990</v>
      </c>
      <c r="AU32" s="38">
        <f t="shared" si="21"/>
        <v>132.66666666666666</v>
      </c>
      <c r="AV32" s="38">
        <f t="shared" si="8"/>
        <v>610</v>
      </c>
      <c r="AW32" s="39">
        <f t="shared" si="9"/>
        <v>40.666666666666664</v>
      </c>
      <c r="AX32" s="40">
        <v>1900</v>
      </c>
      <c r="AY32" s="41">
        <f t="shared" si="22"/>
        <v>126.66666666666667</v>
      </c>
      <c r="AZ32" s="42">
        <f t="shared" si="10"/>
        <v>700</v>
      </c>
      <c r="BA32" s="43">
        <f t="shared" si="11"/>
        <v>46.666666666666664</v>
      </c>
      <c r="BB32" s="40">
        <v>1575</v>
      </c>
      <c r="BC32" s="41">
        <f t="shared" si="23"/>
        <v>105</v>
      </c>
      <c r="BD32" s="267">
        <f t="shared" si="12"/>
        <v>0.65079365079365081</v>
      </c>
      <c r="BE32" s="268">
        <f t="shared" si="24"/>
        <v>0.20634920634920634</v>
      </c>
    </row>
    <row r="33" spans="1:57" ht="40.5" customHeight="1">
      <c r="A33" t="s">
        <v>197</v>
      </c>
      <c r="B33" s="5"/>
      <c r="C33" s="44" t="s">
        <v>44</v>
      </c>
      <c r="D33" s="45"/>
      <c r="E33" s="23">
        <v>15</v>
      </c>
      <c r="F33" s="314" t="s">
        <v>16</v>
      </c>
      <c r="G33" s="283"/>
      <c r="H33" s="283">
        <v>0</v>
      </c>
      <c r="I33" s="283">
        <v>0</v>
      </c>
      <c r="J33" s="283">
        <v>0</v>
      </c>
      <c r="K33" s="283">
        <f>H33/10</f>
        <v>0</v>
      </c>
      <c r="L33" s="283">
        <f>I33/10</f>
        <v>0</v>
      </c>
      <c r="M33" s="283">
        <f>J33/10</f>
        <v>0</v>
      </c>
      <c r="N33" s="283">
        <f t="shared" si="33"/>
        <v>0</v>
      </c>
      <c r="O33" s="283">
        <f t="shared" si="33"/>
        <v>0</v>
      </c>
      <c r="P33" s="283">
        <f t="shared" si="33"/>
        <v>0</v>
      </c>
      <c r="Q33" s="363">
        <f t="shared" si="1"/>
        <v>0</v>
      </c>
      <c r="R33" s="279"/>
      <c r="S33" s="281" t="s">
        <v>344</v>
      </c>
      <c r="T33" s="282"/>
      <c r="U33" s="283"/>
      <c r="V33" s="283"/>
      <c r="W33" s="283"/>
      <c r="X33" s="283">
        <f t="shared" si="36"/>
        <v>0</v>
      </c>
      <c r="Y33" s="283">
        <f t="shared" si="36"/>
        <v>0</v>
      </c>
      <c r="Z33" s="283">
        <f t="shared" si="36"/>
        <v>0</v>
      </c>
      <c r="AA33" s="283">
        <f t="shared" si="32"/>
        <v>0</v>
      </c>
      <c r="AB33" s="24">
        <v>2800</v>
      </c>
      <c r="AC33" s="25">
        <f t="shared" si="13"/>
        <v>186.66666666666666</v>
      </c>
      <c r="AD33" s="26">
        <f t="shared" si="25"/>
        <v>2715</v>
      </c>
      <c r="AE33" s="162">
        <f t="shared" si="14"/>
        <v>181</v>
      </c>
      <c r="AF33" s="27">
        <f t="shared" si="26"/>
        <v>2660</v>
      </c>
      <c r="AG33" s="27">
        <f t="shared" si="15"/>
        <v>177.33333333333334</v>
      </c>
      <c r="AH33" s="28">
        <f t="shared" si="27"/>
        <v>2520</v>
      </c>
      <c r="AI33" s="28">
        <f t="shared" si="16"/>
        <v>168</v>
      </c>
      <c r="AJ33" s="29">
        <f t="shared" si="28"/>
        <v>2380</v>
      </c>
      <c r="AK33" s="165">
        <f t="shared" si="17"/>
        <v>158.66666666666666</v>
      </c>
      <c r="AL33" s="30">
        <f t="shared" si="29"/>
        <v>2320</v>
      </c>
      <c r="AM33" s="31">
        <f t="shared" si="18"/>
        <v>154.66666666666666</v>
      </c>
      <c r="AN33" s="31">
        <f t="shared" si="4"/>
        <v>480</v>
      </c>
      <c r="AO33" s="32">
        <f t="shared" si="5"/>
        <v>32</v>
      </c>
      <c r="AP33" s="33">
        <v>2240</v>
      </c>
      <c r="AQ33" s="34">
        <f t="shared" si="19"/>
        <v>149.33333333333334</v>
      </c>
      <c r="AR33" s="35">
        <f t="shared" si="6"/>
        <v>560</v>
      </c>
      <c r="AS33" s="36">
        <f t="shared" si="7"/>
        <v>37.333333333333336</v>
      </c>
      <c r="AT33" s="37">
        <f t="shared" si="20"/>
        <v>2145</v>
      </c>
      <c r="AU33" s="38">
        <f t="shared" si="21"/>
        <v>143</v>
      </c>
      <c r="AV33" s="38">
        <f t="shared" si="8"/>
        <v>655</v>
      </c>
      <c r="AW33" s="39">
        <f t="shared" si="9"/>
        <v>43.666666666666664</v>
      </c>
      <c r="AX33" s="40">
        <v>2050</v>
      </c>
      <c r="AY33" s="41">
        <f t="shared" si="22"/>
        <v>136.66666666666666</v>
      </c>
      <c r="AZ33" s="42">
        <f t="shared" si="10"/>
        <v>750</v>
      </c>
      <c r="BA33" s="43">
        <f t="shared" si="11"/>
        <v>50</v>
      </c>
      <c r="BB33" s="40">
        <v>1727</v>
      </c>
      <c r="BC33" s="41">
        <f t="shared" si="23"/>
        <v>115.13333333333334</v>
      </c>
      <c r="BD33" s="267">
        <f t="shared" si="12"/>
        <v>0.62130862767805439</v>
      </c>
      <c r="BE33" s="268">
        <f t="shared" si="24"/>
        <v>0.18702953097857555</v>
      </c>
    </row>
    <row r="34" spans="1:57" ht="40.5" customHeight="1">
      <c r="A34" t="s">
        <v>198</v>
      </c>
      <c r="B34" s="5"/>
      <c r="C34" s="44" t="s">
        <v>45</v>
      </c>
      <c r="D34" s="45"/>
      <c r="E34" s="23">
        <v>6</v>
      </c>
      <c r="F34" s="314" t="s">
        <v>16</v>
      </c>
      <c r="G34" s="283"/>
      <c r="H34" s="283">
        <v>0</v>
      </c>
      <c r="I34" s="283">
        <v>0</v>
      </c>
      <c r="J34" s="283">
        <v>0</v>
      </c>
      <c r="K34" s="283">
        <v>101</v>
      </c>
      <c r="L34" s="283">
        <v>22</v>
      </c>
      <c r="M34" s="283">
        <v>22</v>
      </c>
      <c r="N34" s="283">
        <f t="shared" si="33"/>
        <v>1.01</v>
      </c>
      <c r="O34" s="283">
        <f t="shared" si="33"/>
        <v>0.22</v>
      </c>
      <c r="P34" s="283">
        <f t="shared" si="33"/>
        <v>0.22</v>
      </c>
      <c r="Q34" s="363">
        <f t="shared" si="1"/>
        <v>4.8884000000000004E-2</v>
      </c>
      <c r="R34" s="279">
        <v>16</v>
      </c>
      <c r="S34" s="281" t="s">
        <v>344</v>
      </c>
      <c r="T34" s="282">
        <v>35</v>
      </c>
      <c r="U34" s="283">
        <v>101</v>
      </c>
      <c r="V34" s="283">
        <v>114</v>
      </c>
      <c r="W34" s="283">
        <v>134</v>
      </c>
      <c r="X34" s="283">
        <f t="shared" si="36"/>
        <v>1.01</v>
      </c>
      <c r="Y34" s="283">
        <f t="shared" si="36"/>
        <v>1.1399999999999999</v>
      </c>
      <c r="Z34" s="283">
        <f t="shared" si="36"/>
        <v>1.34</v>
      </c>
      <c r="AA34" s="283">
        <f t="shared" si="32"/>
        <v>1.5428760000000001</v>
      </c>
      <c r="AB34" s="24">
        <v>1650</v>
      </c>
      <c r="AC34" s="25">
        <f t="shared" si="13"/>
        <v>275</v>
      </c>
      <c r="AD34" s="26">
        <f t="shared" si="25"/>
        <v>1600</v>
      </c>
      <c r="AE34" s="162">
        <f t="shared" si="14"/>
        <v>266.66666666666669</v>
      </c>
      <c r="AF34" s="27">
        <f t="shared" si="26"/>
        <v>1565</v>
      </c>
      <c r="AG34" s="27">
        <f t="shared" si="15"/>
        <v>260.83333333333331</v>
      </c>
      <c r="AH34" s="28">
        <f t="shared" si="27"/>
        <v>1485</v>
      </c>
      <c r="AI34" s="28">
        <f t="shared" si="16"/>
        <v>247.5</v>
      </c>
      <c r="AJ34" s="29">
        <f t="shared" si="28"/>
        <v>1400</v>
      </c>
      <c r="AK34" s="165">
        <f t="shared" si="17"/>
        <v>233.33333333333334</v>
      </c>
      <c r="AL34" s="30">
        <f t="shared" si="29"/>
        <v>1365</v>
      </c>
      <c r="AM34" s="31">
        <f t="shared" si="18"/>
        <v>227.5</v>
      </c>
      <c r="AN34" s="31">
        <f t="shared" si="4"/>
        <v>285</v>
      </c>
      <c r="AO34" s="32">
        <f t="shared" si="5"/>
        <v>47.5</v>
      </c>
      <c r="AP34" s="33">
        <v>1320</v>
      </c>
      <c r="AQ34" s="34">
        <f t="shared" si="19"/>
        <v>220</v>
      </c>
      <c r="AR34" s="35">
        <f t="shared" si="6"/>
        <v>330</v>
      </c>
      <c r="AS34" s="36">
        <f t="shared" si="7"/>
        <v>55</v>
      </c>
      <c r="AT34" s="37">
        <f t="shared" si="20"/>
        <v>1260</v>
      </c>
      <c r="AU34" s="38">
        <f t="shared" si="21"/>
        <v>210</v>
      </c>
      <c r="AV34" s="38">
        <f t="shared" si="8"/>
        <v>390</v>
      </c>
      <c r="AW34" s="39">
        <f t="shared" si="9"/>
        <v>65</v>
      </c>
      <c r="AX34" s="40">
        <v>1200</v>
      </c>
      <c r="AY34" s="41">
        <f t="shared" si="22"/>
        <v>200</v>
      </c>
      <c r="AZ34" s="42">
        <f t="shared" si="10"/>
        <v>450</v>
      </c>
      <c r="BA34" s="43">
        <f t="shared" si="11"/>
        <v>75</v>
      </c>
      <c r="BB34" s="40">
        <v>1027</v>
      </c>
      <c r="BC34" s="41">
        <f t="shared" si="23"/>
        <v>171.16666666666666</v>
      </c>
      <c r="BD34" s="267">
        <f t="shared" si="12"/>
        <v>0.60662122687439146</v>
      </c>
      <c r="BE34" s="268">
        <f t="shared" si="24"/>
        <v>0.16845180136319376</v>
      </c>
    </row>
    <row r="35" spans="1:57" ht="40.5" customHeight="1">
      <c r="A35" t="s">
        <v>199</v>
      </c>
      <c r="B35" s="5"/>
      <c r="C35" s="44" t="s">
        <v>46</v>
      </c>
      <c r="D35" s="45"/>
      <c r="E35" s="23">
        <v>3</v>
      </c>
      <c r="F35" s="314" t="s">
        <v>16</v>
      </c>
      <c r="G35" s="283"/>
      <c r="H35" s="283">
        <v>0</v>
      </c>
      <c r="I35" s="283">
        <v>0</v>
      </c>
      <c r="J35" s="283">
        <v>0</v>
      </c>
      <c r="K35" s="283">
        <v>122</v>
      </c>
      <c r="L35" s="283">
        <v>9</v>
      </c>
      <c r="M35" s="283">
        <v>13.5</v>
      </c>
      <c r="N35" s="283">
        <f t="shared" si="33"/>
        <v>1.22</v>
      </c>
      <c r="O35" s="283">
        <f t="shared" si="33"/>
        <v>0.09</v>
      </c>
      <c r="P35" s="283">
        <f t="shared" si="33"/>
        <v>0.13500000000000001</v>
      </c>
      <c r="Q35" s="363">
        <f t="shared" si="1"/>
        <v>1.4823000000000001E-2</v>
      </c>
      <c r="R35" s="279">
        <v>10.3</v>
      </c>
      <c r="S35" s="281" t="s">
        <v>344</v>
      </c>
      <c r="T35" s="282">
        <v>50</v>
      </c>
      <c r="U35" s="283">
        <v>128</v>
      </c>
      <c r="V35" s="283">
        <v>108</v>
      </c>
      <c r="W35" s="283">
        <v>100</v>
      </c>
      <c r="X35" s="283">
        <f t="shared" si="36"/>
        <v>1.28</v>
      </c>
      <c r="Y35" s="283">
        <f t="shared" si="36"/>
        <v>1.08</v>
      </c>
      <c r="Z35" s="283">
        <f t="shared" si="36"/>
        <v>1</v>
      </c>
      <c r="AA35" s="283">
        <f t="shared" si="32"/>
        <v>1.3824000000000001</v>
      </c>
      <c r="AB35" s="24">
        <v>1350</v>
      </c>
      <c r="AC35" s="25">
        <f t="shared" si="13"/>
        <v>450</v>
      </c>
      <c r="AD35" s="26">
        <f t="shared" si="25"/>
        <v>1305</v>
      </c>
      <c r="AE35" s="162">
        <f t="shared" si="14"/>
        <v>435</v>
      </c>
      <c r="AF35" s="27">
        <f t="shared" si="26"/>
        <v>1280</v>
      </c>
      <c r="AG35" s="27">
        <f t="shared" si="15"/>
        <v>426.66666666666669</v>
      </c>
      <c r="AH35" s="28">
        <f t="shared" si="27"/>
        <v>1215</v>
      </c>
      <c r="AI35" s="28">
        <f t="shared" si="16"/>
        <v>405</v>
      </c>
      <c r="AJ35" s="29">
        <f t="shared" si="28"/>
        <v>1145</v>
      </c>
      <c r="AK35" s="165">
        <f t="shared" si="17"/>
        <v>381.66666666666669</v>
      </c>
      <c r="AL35" s="30">
        <f t="shared" si="29"/>
        <v>1120</v>
      </c>
      <c r="AM35" s="31">
        <f t="shared" si="18"/>
        <v>373.33333333333331</v>
      </c>
      <c r="AN35" s="31">
        <f t="shared" si="4"/>
        <v>230</v>
      </c>
      <c r="AO35" s="32">
        <f t="shared" si="5"/>
        <v>76.666666666666671</v>
      </c>
      <c r="AP35" s="33">
        <v>1080</v>
      </c>
      <c r="AQ35" s="34">
        <f t="shared" si="19"/>
        <v>360</v>
      </c>
      <c r="AR35" s="35">
        <f t="shared" si="6"/>
        <v>270</v>
      </c>
      <c r="AS35" s="36">
        <f t="shared" si="7"/>
        <v>90</v>
      </c>
      <c r="AT35" s="37">
        <f t="shared" si="20"/>
        <v>1012.5</v>
      </c>
      <c r="AU35" s="38">
        <f t="shared" si="21"/>
        <v>337.5</v>
      </c>
      <c r="AV35" s="38">
        <f t="shared" si="8"/>
        <v>337.5</v>
      </c>
      <c r="AW35" s="39">
        <f t="shared" si="9"/>
        <v>112.5</v>
      </c>
      <c r="AX35" s="40">
        <v>945</v>
      </c>
      <c r="AY35" s="41">
        <f t="shared" si="22"/>
        <v>315</v>
      </c>
      <c r="AZ35" s="42">
        <f t="shared" si="10"/>
        <v>405</v>
      </c>
      <c r="BA35" s="43">
        <f t="shared" si="11"/>
        <v>135</v>
      </c>
      <c r="BB35" s="40">
        <v>740</v>
      </c>
      <c r="BC35" s="41">
        <f t="shared" si="23"/>
        <v>246.66666666666666</v>
      </c>
      <c r="BD35" s="267">
        <f t="shared" si="12"/>
        <v>0.82432432432432434</v>
      </c>
      <c r="BE35" s="268">
        <f t="shared" si="24"/>
        <v>0.27702702702702703</v>
      </c>
    </row>
    <row r="36" spans="1:57" ht="40.5" customHeight="1">
      <c r="A36" t="s">
        <v>200</v>
      </c>
      <c r="B36" s="5"/>
      <c r="C36" s="44" t="s">
        <v>47</v>
      </c>
      <c r="D36" s="45"/>
      <c r="E36" s="23">
        <v>3</v>
      </c>
      <c r="F36" s="314" t="s">
        <v>16</v>
      </c>
      <c r="G36" s="283"/>
      <c r="H36" s="283">
        <v>0</v>
      </c>
      <c r="I36" s="283">
        <v>0</v>
      </c>
      <c r="J36" s="283">
        <v>0</v>
      </c>
      <c r="K36" s="283">
        <v>122</v>
      </c>
      <c r="L36" s="283">
        <v>13</v>
      </c>
      <c r="M36" s="283">
        <v>13.5</v>
      </c>
      <c r="N36" s="283">
        <f t="shared" ref="N36:P51" si="37">K36/100</f>
        <v>1.22</v>
      </c>
      <c r="O36" s="283">
        <f t="shared" si="37"/>
        <v>0.13</v>
      </c>
      <c r="P36" s="283">
        <f t="shared" si="37"/>
        <v>0.13500000000000001</v>
      </c>
      <c r="Q36" s="363">
        <f t="shared" si="1"/>
        <v>2.1410999999999999E-2</v>
      </c>
      <c r="R36" s="279">
        <v>24.15</v>
      </c>
      <c r="S36" s="281" t="s">
        <v>344</v>
      </c>
      <c r="T36" s="282">
        <v>40</v>
      </c>
      <c r="U36" s="283">
        <v>128</v>
      </c>
      <c r="V36" s="283">
        <v>108</v>
      </c>
      <c r="W36" s="283">
        <v>80</v>
      </c>
      <c r="X36" s="283">
        <f t="shared" si="36"/>
        <v>1.28</v>
      </c>
      <c r="Y36" s="283">
        <f t="shared" si="36"/>
        <v>1.08</v>
      </c>
      <c r="Z36" s="283">
        <f t="shared" si="36"/>
        <v>0.8</v>
      </c>
      <c r="AA36" s="283">
        <f t="shared" si="32"/>
        <v>1.1059200000000002</v>
      </c>
      <c r="AB36" s="24">
        <v>2050</v>
      </c>
      <c r="AC36" s="25">
        <f t="shared" si="13"/>
        <v>683.33333333333337</v>
      </c>
      <c r="AD36" s="26">
        <f t="shared" si="25"/>
        <v>1985</v>
      </c>
      <c r="AE36" s="162">
        <f t="shared" si="14"/>
        <v>661.66666666666663</v>
      </c>
      <c r="AF36" s="27">
        <f t="shared" si="26"/>
        <v>1945</v>
      </c>
      <c r="AG36" s="27">
        <f t="shared" si="15"/>
        <v>648.33333333333337</v>
      </c>
      <c r="AH36" s="28">
        <f t="shared" si="27"/>
        <v>1845</v>
      </c>
      <c r="AI36" s="28">
        <f t="shared" si="16"/>
        <v>615</v>
      </c>
      <c r="AJ36" s="29">
        <f t="shared" si="28"/>
        <v>1740</v>
      </c>
      <c r="AK36" s="165">
        <f t="shared" si="17"/>
        <v>580</v>
      </c>
      <c r="AL36" s="30">
        <f t="shared" si="29"/>
        <v>1700</v>
      </c>
      <c r="AM36" s="31">
        <f t="shared" si="18"/>
        <v>566.66666666666663</v>
      </c>
      <c r="AN36" s="31">
        <f t="shared" si="4"/>
        <v>350</v>
      </c>
      <c r="AO36" s="32">
        <f t="shared" si="5"/>
        <v>116.66666666666667</v>
      </c>
      <c r="AP36" s="33">
        <v>1640</v>
      </c>
      <c r="AQ36" s="34">
        <f t="shared" si="19"/>
        <v>546.66666666666663</v>
      </c>
      <c r="AR36" s="35">
        <f t="shared" si="6"/>
        <v>410</v>
      </c>
      <c r="AS36" s="36">
        <f t="shared" si="7"/>
        <v>136.66666666666666</v>
      </c>
      <c r="AT36" s="37">
        <f t="shared" si="20"/>
        <v>1537.5</v>
      </c>
      <c r="AU36" s="38">
        <f t="shared" si="21"/>
        <v>512.5</v>
      </c>
      <c r="AV36" s="38">
        <f t="shared" si="8"/>
        <v>512.5</v>
      </c>
      <c r="AW36" s="39">
        <f t="shared" si="9"/>
        <v>170.83333333333334</v>
      </c>
      <c r="AX36" s="40">
        <v>1435</v>
      </c>
      <c r="AY36" s="41">
        <f t="shared" si="22"/>
        <v>478.33333333333331</v>
      </c>
      <c r="AZ36" s="42">
        <f t="shared" si="10"/>
        <v>615</v>
      </c>
      <c r="BA36" s="43">
        <f t="shared" si="11"/>
        <v>205</v>
      </c>
      <c r="BB36" s="40">
        <v>1140</v>
      </c>
      <c r="BC36" s="41">
        <f t="shared" si="23"/>
        <v>380</v>
      </c>
      <c r="BD36" s="267">
        <f t="shared" si="12"/>
        <v>0.79824561403508776</v>
      </c>
      <c r="BE36" s="268">
        <f t="shared" si="24"/>
        <v>0.25877192982456143</v>
      </c>
    </row>
    <row r="37" spans="1:57" ht="40.5" customHeight="1">
      <c r="A37" t="s">
        <v>201</v>
      </c>
      <c r="B37" s="5"/>
      <c r="C37" s="44" t="s">
        <v>48</v>
      </c>
      <c r="D37" s="45"/>
      <c r="E37" s="23">
        <v>3</v>
      </c>
      <c r="F37" s="314" t="s">
        <v>16</v>
      </c>
      <c r="G37" s="283"/>
      <c r="H37" s="283">
        <v>0</v>
      </c>
      <c r="I37" s="283">
        <v>0</v>
      </c>
      <c r="J37" s="283">
        <v>0</v>
      </c>
      <c r="K37" s="283">
        <v>122</v>
      </c>
      <c r="L37" s="283">
        <v>9</v>
      </c>
      <c r="M37" s="283">
        <v>13.5</v>
      </c>
      <c r="N37" s="283">
        <f t="shared" si="37"/>
        <v>1.22</v>
      </c>
      <c r="O37" s="283">
        <f t="shared" si="37"/>
        <v>0.09</v>
      </c>
      <c r="P37" s="283">
        <f t="shared" si="37"/>
        <v>0.13500000000000001</v>
      </c>
      <c r="Q37" s="363">
        <f t="shared" si="1"/>
        <v>1.4823000000000001E-2</v>
      </c>
      <c r="R37" s="279">
        <v>11</v>
      </c>
      <c r="S37" s="281" t="s">
        <v>344</v>
      </c>
      <c r="T37" s="282">
        <v>50</v>
      </c>
      <c r="U37" s="283">
        <v>128</v>
      </c>
      <c r="V37" s="283">
        <v>108</v>
      </c>
      <c r="W37" s="283">
        <v>100</v>
      </c>
      <c r="X37" s="283">
        <f t="shared" si="36"/>
        <v>1.28</v>
      </c>
      <c r="Y37" s="283">
        <f t="shared" si="36"/>
        <v>1.08</v>
      </c>
      <c r="Z37" s="283">
        <f t="shared" si="36"/>
        <v>1</v>
      </c>
      <c r="AA37" s="283">
        <f t="shared" si="32"/>
        <v>1.3824000000000001</v>
      </c>
      <c r="AB37" s="24">
        <v>1600</v>
      </c>
      <c r="AC37" s="25">
        <f t="shared" si="13"/>
        <v>533.33333333333337</v>
      </c>
      <c r="AD37" s="26">
        <f t="shared" si="25"/>
        <v>1550</v>
      </c>
      <c r="AE37" s="162">
        <f t="shared" si="14"/>
        <v>516.66666666666663</v>
      </c>
      <c r="AF37" s="27">
        <f t="shared" si="26"/>
        <v>1520</v>
      </c>
      <c r="AG37" s="27">
        <f t="shared" si="15"/>
        <v>506.66666666666669</v>
      </c>
      <c r="AH37" s="28">
        <f t="shared" si="27"/>
        <v>1440</v>
      </c>
      <c r="AI37" s="28">
        <f t="shared" si="16"/>
        <v>480</v>
      </c>
      <c r="AJ37" s="29">
        <f t="shared" si="28"/>
        <v>1360</v>
      </c>
      <c r="AK37" s="165">
        <f t="shared" si="17"/>
        <v>453.33333333333331</v>
      </c>
      <c r="AL37" s="30">
        <f t="shared" si="29"/>
        <v>1325</v>
      </c>
      <c r="AM37" s="31">
        <f t="shared" si="18"/>
        <v>441.66666666666669</v>
      </c>
      <c r="AN37" s="31">
        <f t="shared" si="4"/>
        <v>275</v>
      </c>
      <c r="AO37" s="32">
        <f t="shared" si="5"/>
        <v>91.666666666666671</v>
      </c>
      <c r="AP37" s="33">
        <v>1280</v>
      </c>
      <c r="AQ37" s="34">
        <f t="shared" si="19"/>
        <v>426.66666666666669</v>
      </c>
      <c r="AR37" s="35">
        <f t="shared" si="6"/>
        <v>320</v>
      </c>
      <c r="AS37" s="36">
        <f t="shared" si="7"/>
        <v>106.66666666666667</v>
      </c>
      <c r="AT37" s="37">
        <f t="shared" si="20"/>
        <v>1200</v>
      </c>
      <c r="AU37" s="38">
        <f t="shared" si="21"/>
        <v>400</v>
      </c>
      <c r="AV37" s="38">
        <f t="shared" si="8"/>
        <v>400</v>
      </c>
      <c r="AW37" s="39">
        <f t="shared" si="9"/>
        <v>133.33333333333334</v>
      </c>
      <c r="AX37" s="40">
        <v>1120</v>
      </c>
      <c r="AY37" s="41">
        <f t="shared" si="22"/>
        <v>373.33333333333331</v>
      </c>
      <c r="AZ37" s="42">
        <f t="shared" si="10"/>
        <v>480</v>
      </c>
      <c r="BA37" s="43">
        <f t="shared" si="11"/>
        <v>160</v>
      </c>
      <c r="BB37" s="40">
        <v>840</v>
      </c>
      <c r="BC37" s="41">
        <f t="shared" si="23"/>
        <v>280</v>
      </c>
      <c r="BD37" s="267">
        <f t="shared" si="12"/>
        <v>0.90476190476190477</v>
      </c>
      <c r="BE37" s="268">
        <f t="shared" si="24"/>
        <v>0.33333333333333331</v>
      </c>
    </row>
    <row r="38" spans="1:57" ht="40.5" customHeight="1">
      <c r="A38" t="s">
        <v>202</v>
      </c>
      <c r="B38" s="5"/>
      <c r="C38" s="44" t="s">
        <v>49</v>
      </c>
      <c r="D38" s="45"/>
      <c r="E38" s="23">
        <v>3</v>
      </c>
      <c r="F38" s="314" t="s">
        <v>16</v>
      </c>
      <c r="G38" s="283"/>
      <c r="H38" s="283">
        <v>0</v>
      </c>
      <c r="I38" s="283">
        <v>0</v>
      </c>
      <c r="J38" s="283">
        <v>0</v>
      </c>
      <c r="K38" s="283">
        <v>122</v>
      </c>
      <c r="L38" s="283">
        <v>13</v>
      </c>
      <c r="M38" s="283">
        <v>13.5</v>
      </c>
      <c r="N38" s="283">
        <f t="shared" si="37"/>
        <v>1.22</v>
      </c>
      <c r="O38" s="283">
        <f t="shared" si="37"/>
        <v>0.13</v>
      </c>
      <c r="P38" s="283">
        <f t="shared" si="37"/>
        <v>0.13500000000000001</v>
      </c>
      <c r="Q38" s="363">
        <f t="shared" si="1"/>
        <v>2.1410999999999999E-2</v>
      </c>
      <c r="R38" s="279">
        <v>22.5</v>
      </c>
      <c r="S38" s="281" t="s">
        <v>344</v>
      </c>
      <c r="T38" s="282">
        <v>40</v>
      </c>
      <c r="U38" s="283">
        <v>128</v>
      </c>
      <c r="V38" s="283">
        <v>108</v>
      </c>
      <c r="W38" s="283">
        <v>80</v>
      </c>
      <c r="X38" s="283">
        <f t="shared" si="36"/>
        <v>1.28</v>
      </c>
      <c r="Y38" s="283">
        <f t="shared" si="36"/>
        <v>1.08</v>
      </c>
      <c r="Z38" s="283">
        <f t="shared" si="36"/>
        <v>0.8</v>
      </c>
      <c r="AA38" s="283">
        <f t="shared" si="32"/>
        <v>1.1059200000000002</v>
      </c>
      <c r="AB38" s="24">
        <v>2300</v>
      </c>
      <c r="AC38" s="25">
        <f t="shared" si="13"/>
        <v>766.66666666666663</v>
      </c>
      <c r="AD38" s="26">
        <f t="shared" si="25"/>
        <v>2230</v>
      </c>
      <c r="AE38" s="162">
        <f t="shared" si="14"/>
        <v>743.33333333333337</v>
      </c>
      <c r="AF38" s="27">
        <f t="shared" si="26"/>
        <v>2185</v>
      </c>
      <c r="AG38" s="27">
        <f t="shared" si="15"/>
        <v>728.33333333333337</v>
      </c>
      <c r="AH38" s="28">
        <f t="shared" si="27"/>
        <v>2070</v>
      </c>
      <c r="AI38" s="28">
        <f t="shared" si="16"/>
        <v>690</v>
      </c>
      <c r="AJ38" s="29">
        <f t="shared" si="28"/>
        <v>1955</v>
      </c>
      <c r="AK38" s="165">
        <f t="shared" si="17"/>
        <v>651.66666666666663</v>
      </c>
      <c r="AL38" s="30">
        <f t="shared" si="29"/>
        <v>1905</v>
      </c>
      <c r="AM38" s="31">
        <f t="shared" si="18"/>
        <v>635</v>
      </c>
      <c r="AN38" s="31">
        <f t="shared" si="4"/>
        <v>395</v>
      </c>
      <c r="AO38" s="32">
        <f t="shared" si="5"/>
        <v>131.66666666666666</v>
      </c>
      <c r="AP38" s="33">
        <v>1840</v>
      </c>
      <c r="AQ38" s="34">
        <f t="shared" si="19"/>
        <v>613.33333333333337</v>
      </c>
      <c r="AR38" s="35">
        <f t="shared" si="6"/>
        <v>460</v>
      </c>
      <c r="AS38" s="36">
        <f t="shared" si="7"/>
        <v>153.33333333333334</v>
      </c>
      <c r="AT38" s="37">
        <f t="shared" si="20"/>
        <v>1725</v>
      </c>
      <c r="AU38" s="38">
        <f t="shared" si="21"/>
        <v>575</v>
      </c>
      <c r="AV38" s="38">
        <f t="shared" si="8"/>
        <v>575</v>
      </c>
      <c r="AW38" s="39">
        <f t="shared" si="9"/>
        <v>191.66666666666666</v>
      </c>
      <c r="AX38" s="40">
        <v>1610</v>
      </c>
      <c r="AY38" s="41">
        <f t="shared" si="22"/>
        <v>536.66666666666663</v>
      </c>
      <c r="AZ38" s="42">
        <f t="shared" si="10"/>
        <v>690</v>
      </c>
      <c r="BA38" s="43">
        <f t="shared" si="11"/>
        <v>230</v>
      </c>
      <c r="BB38" s="40">
        <v>1240</v>
      </c>
      <c r="BC38" s="41">
        <f t="shared" si="23"/>
        <v>413.33333333333331</v>
      </c>
      <c r="BD38" s="267">
        <f t="shared" si="12"/>
        <v>0.85483870967741937</v>
      </c>
      <c r="BE38" s="268">
        <f t="shared" si="24"/>
        <v>0.29838709677419356</v>
      </c>
    </row>
    <row r="39" spans="1:57" ht="40.5" customHeight="1">
      <c r="A39" t="s">
        <v>203</v>
      </c>
      <c r="B39" s="5"/>
      <c r="C39" s="44" t="s">
        <v>50</v>
      </c>
      <c r="D39" s="45"/>
      <c r="E39" s="23">
        <v>15</v>
      </c>
      <c r="F39" s="314" t="s">
        <v>16</v>
      </c>
      <c r="G39" s="283"/>
      <c r="H39" s="283">
        <v>0</v>
      </c>
      <c r="I39" s="283">
        <v>0</v>
      </c>
      <c r="J39" s="283">
        <v>0</v>
      </c>
      <c r="K39" s="283">
        <v>105</v>
      </c>
      <c r="L39" s="283">
        <v>28</v>
      </c>
      <c r="M39" s="283">
        <v>28</v>
      </c>
      <c r="N39" s="283">
        <f t="shared" si="37"/>
        <v>1.05</v>
      </c>
      <c r="O39" s="283">
        <f t="shared" si="37"/>
        <v>0.28000000000000003</v>
      </c>
      <c r="P39" s="283">
        <f t="shared" si="37"/>
        <v>0.28000000000000003</v>
      </c>
      <c r="Q39" s="363">
        <f t="shared" si="1"/>
        <v>8.2320000000000018E-2</v>
      </c>
      <c r="R39" s="279">
        <v>7</v>
      </c>
      <c r="S39" s="281" t="s">
        <v>346</v>
      </c>
      <c r="T39" s="282">
        <v>1</v>
      </c>
      <c r="U39" s="283"/>
      <c r="V39" s="283"/>
      <c r="W39" s="283"/>
      <c r="X39" s="283">
        <f t="shared" si="36"/>
        <v>0</v>
      </c>
      <c r="Y39" s="283">
        <f t="shared" si="36"/>
        <v>0</v>
      </c>
      <c r="Z39" s="283">
        <f t="shared" si="36"/>
        <v>0</v>
      </c>
      <c r="AA39" s="283">
        <f t="shared" si="32"/>
        <v>0</v>
      </c>
      <c r="AB39" s="24">
        <v>1800</v>
      </c>
      <c r="AC39" s="25">
        <f t="shared" si="13"/>
        <v>120</v>
      </c>
      <c r="AD39" s="26">
        <f t="shared" si="25"/>
        <v>1745</v>
      </c>
      <c r="AE39" s="162">
        <f t="shared" si="14"/>
        <v>116.33333333333333</v>
      </c>
      <c r="AF39" s="27">
        <f t="shared" si="26"/>
        <v>1710</v>
      </c>
      <c r="AG39" s="27">
        <f t="shared" si="15"/>
        <v>114</v>
      </c>
      <c r="AH39" s="28">
        <f t="shared" si="27"/>
        <v>1620</v>
      </c>
      <c r="AI39" s="28">
        <f t="shared" si="16"/>
        <v>108</v>
      </c>
      <c r="AJ39" s="29">
        <f t="shared" si="28"/>
        <v>1530</v>
      </c>
      <c r="AK39" s="165">
        <f t="shared" si="17"/>
        <v>102</v>
      </c>
      <c r="AL39" s="30">
        <f t="shared" si="29"/>
        <v>1490</v>
      </c>
      <c r="AM39" s="31">
        <f t="shared" si="18"/>
        <v>99.333333333333329</v>
      </c>
      <c r="AN39" s="31">
        <f t="shared" si="4"/>
        <v>310</v>
      </c>
      <c r="AO39" s="32">
        <f t="shared" si="5"/>
        <v>20.666666666666668</v>
      </c>
      <c r="AP39" s="33">
        <v>1440</v>
      </c>
      <c r="AQ39" s="34">
        <f t="shared" si="19"/>
        <v>96</v>
      </c>
      <c r="AR39" s="35">
        <f t="shared" si="6"/>
        <v>360</v>
      </c>
      <c r="AS39" s="36">
        <f t="shared" si="7"/>
        <v>24</v>
      </c>
      <c r="AT39" s="37">
        <f t="shared" si="20"/>
        <v>1350</v>
      </c>
      <c r="AU39" s="38">
        <f t="shared" si="21"/>
        <v>90</v>
      </c>
      <c r="AV39" s="38">
        <f t="shared" si="8"/>
        <v>450</v>
      </c>
      <c r="AW39" s="39">
        <f t="shared" si="9"/>
        <v>30</v>
      </c>
      <c r="AX39" s="40">
        <v>1260</v>
      </c>
      <c r="AY39" s="41">
        <f t="shared" si="22"/>
        <v>84</v>
      </c>
      <c r="AZ39" s="42">
        <f t="shared" si="10"/>
        <v>540</v>
      </c>
      <c r="BA39" s="43">
        <f t="shared" si="11"/>
        <v>36</v>
      </c>
      <c r="BB39" s="40">
        <v>800</v>
      </c>
      <c r="BC39" s="41">
        <f t="shared" si="23"/>
        <v>53.333333333333336</v>
      </c>
      <c r="BD39" s="267">
        <f t="shared" si="12"/>
        <v>1.25</v>
      </c>
      <c r="BE39" s="268">
        <f t="shared" si="24"/>
        <v>0.57499999999999996</v>
      </c>
    </row>
    <row r="40" spans="1:57" s="47" customFormat="1" ht="40.5" customHeight="1">
      <c r="A40" s="47" t="s">
        <v>204</v>
      </c>
      <c r="B40" s="46"/>
      <c r="C40" s="44" t="s">
        <v>51</v>
      </c>
      <c r="D40" s="45"/>
      <c r="E40" s="23">
        <v>0</v>
      </c>
      <c r="F40" s="314" t="s">
        <v>28</v>
      </c>
      <c r="G40" s="283"/>
      <c r="H40" s="283">
        <v>0</v>
      </c>
      <c r="I40" s="283">
        <v>0</v>
      </c>
      <c r="J40" s="283">
        <v>0</v>
      </c>
      <c r="K40" s="283">
        <f t="shared" ref="K40:M42" si="38">H40/10</f>
        <v>0</v>
      </c>
      <c r="L40" s="283">
        <f t="shared" si="38"/>
        <v>0</v>
      </c>
      <c r="M40" s="283">
        <f t="shared" si="38"/>
        <v>0</v>
      </c>
      <c r="N40" s="283">
        <f t="shared" si="37"/>
        <v>0</v>
      </c>
      <c r="O40" s="283">
        <f t="shared" si="37"/>
        <v>0</v>
      </c>
      <c r="P40" s="283">
        <f t="shared" si="37"/>
        <v>0</v>
      </c>
      <c r="Q40" s="363">
        <f>AA40/T40</f>
        <v>6.4800000000000014E-4</v>
      </c>
      <c r="R40" s="279">
        <v>0.22</v>
      </c>
      <c r="S40" s="281" t="s">
        <v>347</v>
      </c>
      <c r="T40" s="282">
        <v>50</v>
      </c>
      <c r="U40" s="283">
        <v>40</v>
      </c>
      <c r="V40" s="283">
        <v>30</v>
      </c>
      <c r="W40" s="283">
        <v>27</v>
      </c>
      <c r="X40" s="283">
        <f t="shared" si="36"/>
        <v>0.4</v>
      </c>
      <c r="Y40" s="283">
        <f t="shared" si="36"/>
        <v>0.3</v>
      </c>
      <c r="Z40" s="283">
        <f t="shared" si="36"/>
        <v>0.27</v>
      </c>
      <c r="AA40" s="283">
        <f t="shared" si="32"/>
        <v>3.2400000000000005E-2</v>
      </c>
      <c r="AB40" s="24">
        <v>290</v>
      </c>
      <c r="AC40" s="25"/>
      <c r="AD40" s="26">
        <f t="shared" si="25"/>
        <v>280</v>
      </c>
      <c r="AE40" s="162"/>
      <c r="AF40" s="27">
        <f t="shared" si="26"/>
        <v>275</v>
      </c>
      <c r="AG40" s="27"/>
      <c r="AH40" s="28">
        <f t="shared" si="27"/>
        <v>260</v>
      </c>
      <c r="AI40" s="28"/>
      <c r="AJ40" s="29">
        <f t="shared" si="28"/>
        <v>245</v>
      </c>
      <c r="AK40" s="165"/>
      <c r="AL40" s="30">
        <f t="shared" si="29"/>
        <v>240</v>
      </c>
      <c r="AM40" s="31"/>
      <c r="AN40" s="31">
        <f t="shared" si="4"/>
        <v>50</v>
      </c>
      <c r="AO40" s="32"/>
      <c r="AP40" s="33">
        <v>220</v>
      </c>
      <c r="AQ40" s="34"/>
      <c r="AR40" s="35">
        <f t="shared" si="6"/>
        <v>70</v>
      </c>
      <c r="AS40" s="36"/>
      <c r="AT40" s="37">
        <f t="shared" si="20"/>
        <v>205</v>
      </c>
      <c r="AU40" s="38"/>
      <c r="AV40" s="38">
        <f t="shared" si="8"/>
        <v>85</v>
      </c>
      <c r="AW40" s="39"/>
      <c r="AX40" s="40">
        <v>190</v>
      </c>
      <c r="AY40" s="41"/>
      <c r="AZ40" s="42">
        <f t="shared" si="10"/>
        <v>100</v>
      </c>
      <c r="BA40" s="43"/>
      <c r="BB40" s="40">
        <v>125</v>
      </c>
      <c r="BC40" s="41"/>
      <c r="BD40" s="267">
        <f t="shared" si="12"/>
        <v>1.32</v>
      </c>
      <c r="BE40" s="268">
        <f t="shared" si="24"/>
        <v>0.52</v>
      </c>
    </row>
    <row r="41" spans="1:57" s="47" customFormat="1" ht="40.5" customHeight="1">
      <c r="A41" s="47" t="s">
        <v>205</v>
      </c>
      <c r="B41" s="46"/>
      <c r="C41" s="44" t="s">
        <v>52</v>
      </c>
      <c r="D41" s="45"/>
      <c r="E41" s="23">
        <v>0</v>
      </c>
      <c r="F41" s="314" t="s">
        <v>28</v>
      </c>
      <c r="G41" s="283"/>
      <c r="H41" s="283">
        <v>0</v>
      </c>
      <c r="I41" s="283">
        <v>0</v>
      </c>
      <c r="J41" s="283">
        <v>0</v>
      </c>
      <c r="K41" s="283">
        <f t="shared" si="38"/>
        <v>0</v>
      </c>
      <c r="L41" s="283">
        <f t="shared" si="38"/>
        <v>0</v>
      </c>
      <c r="M41" s="283">
        <f t="shared" si="38"/>
        <v>0</v>
      </c>
      <c r="N41" s="283">
        <f t="shared" si="37"/>
        <v>0</v>
      </c>
      <c r="O41" s="283">
        <f t="shared" si="37"/>
        <v>0</v>
      </c>
      <c r="P41" s="283">
        <f t="shared" si="37"/>
        <v>0</v>
      </c>
      <c r="Q41" s="363">
        <f>AA41/T41</f>
        <v>1.6000000000000004E-4</v>
      </c>
      <c r="R41" s="279">
        <v>0.08</v>
      </c>
      <c r="S41" s="281" t="s">
        <v>347</v>
      </c>
      <c r="T41" s="282">
        <v>50</v>
      </c>
      <c r="U41" s="283">
        <v>20</v>
      </c>
      <c r="V41" s="283">
        <v>20</v>
      </c>
      <c r="W41" s="283">
        <v>20</v>
      </c>
      <c r="X41" s="283">
        <f t="shared" si="36"/>
        <v>0.2</v>
      </c>
      <c r="Y41" s="283">
        <f t="shared" si="36"/>
        <v>0.2</v>
      </c>
      <c r="Z41" s="283">
        <f t="shared" si="36"/>
        <v>0.2</v>
      </c>
      <c r="AA41" s="283">
        <f>Z41*Y41*X41</f>
        <v>8.0000000000000019E-3</v>
      </c>
      <c r="AB41" s="24">
        <v>90</v>
      </c>
      <c r="AC41" s="25"/>
      <c r="AD41" s="26">
        <f t="shared" si="25"/>
        <v>87.300000000000011</v>
      </c>
      <c r="AE41" s="162"/>
      <c r="AF41" s="27">
        <f t="shared" si="26"/>
        <v>85.5</v>
      </c>
      <c r="AG41" s="27"/>
      <c r="AH41" s="28">
        <f t="shared" si="27"/>
        <v>81</v>
      </c>
      <c r="AI41" s="28"/>
      <c r="AJ41" s="29">
        <f t="shared" si="28"/>
        <v>76.5</v>
      </c>
      <c r="AK41" s="165"/>
      <c r="AL41" s="30">
        <f t="shared" si="29"/>
        <v>74.7</v>
      </c>
      <c r="AM41" s="31"/>
      <c r="AN41" s="31">
        <f t="shared" si="4"/>
        <v>15.299999999999997</v>
      </c>
      <c r="AO41" s="48"/>
      <c r="AP41" s="33">
        <v>70</v>
      </c>
      <c r="AQ41" s="34"/>
      <c r="AR41" s="35">
        <f t="shared" si="6"/>
        <v>20</v>
      </c>
      <c r="AS41" s="36"/>
      <c r="AT41" s="37">
        <f t="shared" si="20"/>
        <v>65</v>
      </c>
      <c r="AU41" s="38"/>
      <c r="AV41" s="38">
        <f t="shared" si="8"/>
        <v>25</v>
      </c>
      <c r="AW41" s="39"/>
      <c r="AX41" s="40">
        <v>60</v>
      </c>
      <c r="AY41" s="41"/>
      <c r="AZ41" s="42">
        <f t="shared" si="10"/>
        <v>30</v>
      </c>
      <c r="BA41" s="43"/>
      <c r="BB41" s="40">
        <v>40</v>
      </c>
      <c r="BC41" s="41"/>
      <c r="BD41" s="267">
        <f t="shared" si="12"/>
        <v>1.25</v>
      </c>
      <c r="BE41" s="268">
        <f t="shared" si="24"/>
        <v>0.5</v>
      </c>
    </row>
    <row r="42" spans="1:57" s="47" customFormat="1" ht="40.5" customHeight="1">
      <c r="A42" s="47" t="s">
        <v>206</v>
      </c>
      <c r="B42" s="46"/>
      <c r="C42" s="44" t="s">
        <v>53</v>
      </c>
      <c r="D42" s="45"/>
      <c r="E42" s="23">
        <v>0</v>
      </c>
      <c r="F42" s="314" t="s">
        <v>28</v>
      </c>
      <c r="G42" s="283"/>
      <c r="H42" s="283">
        <v>0</v>
      </c>
      <c r="I42" s="283">
        <v>0</v>
      </c>
      <c r="J42" s="283">
        <v>0</v>
      </c>
      <c r="K42" s="283">
        <f t="shared" si="38"/>
        <v>0</v>
      </c>
      <c r="L42" s="283">
        <f t="shared" si="38"/>
        <v>0</v>
      </c>
      <c r="M42" s="283">
        <f t="shared" si="38"/>
        <v>0</v>
      </c>
      <c r="N42" s="283">
        <f t="shared" si="37"/>
        <v>0</v>
      </c>
      <c r="O42" s="283">
        <f t="shared" si="37"/>
        <v>0</v>
      </c>
      <c r="P42" s="283">
        <f t="shared" si="37"/>
        <v>0</v>
      </c>
      <c r="Q42" s="363">
        <f>AA42/T42</f>
        <v>6.4800000000000014E-4</v>
      </c>
      <c r="R42" s="279">
        <v>0.22</v>
      </c>
      <c r="S42" s="281" t="s">
        <v>347</v>
      </c>
      <c r="T42" s="282">
        <v>50</v>
      </c>
      <c r="U42" s="283">
        <v>40</v>
      </c>
      <c r="V42" s="283">
        <v>30</v>
      </c>
      <c r="W42" s="283">
        <v>27</v>
      </c>
      <c r="X42" s="283">
        <f t="shared" si="36"/>
        <v>0.4</v>
      </c>
      <c r="Y42" s="283">
        <f t="shared" si="36"/>
        <v>0.3</v>
      </c>
      <c r="Z42" s="283">
        <f t="shared" si="36"/>
        <v>0.27</v>
      </c>
      <c r="AA42" s="283">
        <f>Z42*Y42*X42</f>
        <v>3.2400000000000005E-2</v>
      </c>
      <c r="AB42" s="24">
        <v>260</v>
      </c>
      <c r="AC42" s="25"/>
      <c r="AD42" s="26">
        <f t="shared" si="25"/>
        <v>250</v>
      </c>
      <c r="AE42" s="162"/>
      <c r="AF42" s="27">
        <f t="shared" si="26"/>
        <v>245</v>
      </c>
      <c r="AG42" s="27"/>
      <c r="AH42" s="28">
        <f t="shared" si="27"/>
        <v>230</v>
      </c>
      <c r="AI42" s="28"/>
      <c r="AJ42" s="29">
        <f t="shared" si="28"/>
        <v>220</v>
      </c>
      <c r="AK42" s="165"/>
      <c r="AL42" s="30">
        <f t="shared" si="29"/>
        <v>215</v>
      </c>
      <c r="AM42" s="31"/>
      <c r="AN42" s="31">
        <f t="shared" si="4"/>
        <v>45</v>
      </c>
      <c r="AO42" s="32"/>
      <c r="AP42" s="33">
        <v>200</v>
      </c>
      <c r="AQ42" s="34"/>
      <c r="AR42" s="35">
        <f t="shared" si="6"/>
        <v>60</v>
      </c>
      <c r="AS42" s="36"/>
      <c r="AT42" s="37">
        <f t="shared" si="20"/>
        <v>190</v>
      </c>
      <c r="AU42" s="38"/>
      <c r="AV42" s="38">
        <f t="shared" si="8"/>
        <v>70</v>
      </c>
      <c r="AW42" s="39"/>
      <c r="AX42" s="40">
        <v>180</v>
      </c>
      <c r="AY42" s="41"/>
      <c r="AZ42" s="42">
        <f t="shared" si="10"/>
        <v>80</v>
      </c>
      <c r="BA42" s="43"/>
      <c r="BB42" s="40">
        <v>100</v>
      </c>
      <c r="BC42" s="41"/>
      <c r="BD42" s="267">
        <f t="shared" si="12"/>
        <v>1.6</v>
      </c>
      <c r="BE42" s="268">
        <f t="shared" si="24"/>
        <v>0.8</v>
      </c>
    </row>
    <row r="43" spans="1:57" s="47" customFormat="1" ht="40.5" customHeight="1">
      <c r="A43" s="47" t="s">
        <v>207</v>
      </c>
      <c r="B43" s="46"/>
      <c r="C43" s="44" t="s">
        <v>54</v>
      </c>
      <c r="D43" s="45"/>
      <c r="E43" s="23">
        <v>0</v>
      </c>
      <c r="F43" s="314" t="s">
        <v>28</v>
      </c>
      <c r="G43" s="283"/>
      <c r="H43" s="283">
        <v>0</v>
      </c>
      <c r="I43" s="283">
        <v>0</v>
      </c>
      <c r="J43" s="283">
        <v>0</v>
      </c>
      <c r="K43" s="283">
        <f>H43/10</f>
        <v>0</v>
      </c>
      <c r="L43" s="283">
        <f>I43/10</f>
        <v>0</v>
      </c>
      <c r="M43" s="283">
        <f>J43/10</f>
        <v>0</v>
      </c>
      <c r="N43" s="283">
        <f t="shared" si="37"/>
        <v>0</v>
      </c>
      <c r="O43" s="283">
        <f t="shared" si="37"/>
        <v>0</v>
      </c>
      <c r="P43" s="283">
        <f t="shared" si="37"/>
        <v>0</v>
      </c>
      <c r="Q43" s="363">
        <f t="shared" ref="Q43:Q48" si="39">N43*O43*P43</f>
        <v>0</v>
      </c>
      <c r="R43" s="279"/>
      <c r="S43" s="370"/>
      <c r="T43" s="282"/>
      <c r="U43" s="283"/>
      <c r="V43" s="283"/>
      <c r="W43" s="283"/>
      <c r="X43" s="283">
        <f>U43/100</f>
        <v>0</v>
      </c>
      <c r="Y43" s="283">
        <f>V43/100</f>
        <v>0</v>
      </c>
      <c r="Z43" s="283">
        <f>W43/100</f>
        <v>0</v>
      </c>
      <c r="AA43" s="283">
        <f>Z43*Y43*X43</f>
        <v>0</v>
      </c>
      <c r="AB43" s="49">
        <v>30</v>
      </c>
      <c r="AC43" s="25"/>
      <c r="AD43" s="26">
        <f t="shared" si="25"/>
        <v>29.1</v>
      </c>
      <c r="AE43" s="163"/>
      <c r="AF43" s="27">
        <f t="shared" si="26"/>
        <v>28.5</v>
      </c>
      <c r="AG43" s="50"/>
      <c r="AH43" s="28">
        <f t="shared" si="27"/>
        <v>27</v>
      </c>
      <c r="AI43" s="51"/>
      <c r="AJ43" s="29">
        <f t="shared" si="28"/>
        <v>25.5</v>
      </c>
      <c r="AK43" s="166"/>
      <c r="AL43" s="30">
        <f t="shared" si="29"/>
        <v>24.900000000000002</v>
      </c>
      <c r="AM43" s="31"/>
      <c r="AN43" s="31">
        <f t="shared" si="4"/>
        <v>5.0999999999999979</v>
      </c>
      <c r="AO43" s="32"/>
      <c r="AP43" s="33">
        <v>25</v>
      </c>
      <c r="AQ43" s="34"/>
      <c r="AR43" s="35">
        <f t="shared" si="6"/>
        <v>5</v>
      </c>
      <c r="AS43" s="36"/>
      <c r="AT43" s="37">
        <f t="shared" si="20"/>
        <v>25</v>
      </c>
      <c r="AU43" s="38"/>
      <c r="AV43" s="38">
        <f t="shared" si="8"/>
        <v>5</v>
      </c>
      <c r="AW43" s="39"/>
      <c r="AX43" s="40">
        <v>25</v>
      </c>
      <c r="AY43" s="41"/>
      <c r="AZ43" s="42">
        <f t="shared" si="10"/>
        <v>5</v>
      </c>
      <c r="BA43" s="43"/>
      <c r="BB43" s="40">
        <v>16</v>
      </c>
      <c r="BC43" s="41"/>
      <c r="BD43" s="267">
        <f t="shared" si="12"/>
        <v>0.875</v>
      </c>
      <c r="BE43" s="268">
        <f t="shared" si="24"/>
        <v>0.5625</v>
      </c>
    </row>
    <row r="44" spans="1:57" ht="40.5" customHeight="1">
      <c r="A44" t="s">
        <v>208</v>
      </c>
      <c r="B44" s="5"/>
      <c r="C44" s="44" t="s">
        <v>55</v>
      </c>
      <c r="D44" s="45"/>
      <c r="E44" s="23">
        <v>0.96</v>
      </c>
      <c r="F44" s="314" t="s">
        <v>28</v>
      </c>
      <c r="G44" s="283"/>
      <c r="H44" s="283">
        <v>0</v>
      </c>
      <c r="I44" s="283">
        <v>0</v>
      </c>
      <c r="J44" s="283">
        <v>0</v>
      </c>
      <c r="K44" s="283">
        <v>120.5</v>
      </c>
      <c r="L44" s="283">
        <v>80</v>
      </c>
      <c r="M44" s="283">
        <v>1.2</v>
      </c>
      <c r="N44" s="283">
        <f t="shared" si="37"/>
        <v>1.2050000000000001</v>
      </c>
      <c r="O44" s="283">
        <f t="shared" si="37"/>
        <v>0.8</v>
      </c>
      <c r="P44" s="283">
        <f t="shared" si="37"/>
        <v>1.2E-2</v>
      </c>
      <c r="Q44" s="363">
        <f t="shared" si="39"/>
        <v>1.1568000000000002E-2</v>
      </c>
      <c r="R44" s="279">
        <v>18</v>
      </c>
      <c r="S44" s="281" t="s">
        <v>344</v>
      </c>
      <c r="T44" s="282">
        <v>60</v>
      </c>
      <c r="U44" s="283"/>
      <c r="V44" s="283"/>
      <c r="W44" s="283"/>
      <c r="X44" s="283">
        <f t="shared" si="36"/>
        <v>0</v>
      </c>
      <c r="Y44" s="283">
        <f t="shared" si="36"/>
        <v>0</v>
      </c>
      <c r="Z44" s="283">
        <f t="shared" si="36"/>
        <v>0</v>
      </c>
      <c r="AA44" s="283">
        <f t="shared" si="32"/>
        <v>0</v>
      </c>
      <c r="AB44" s="24">
        <v>1200</v>
      </c>
      <c r="AC44" s="25">
        <f>AB44/$E44</f>
        <v>1250</v>
      </c>
      <c r="AD44" s="26">
        <f t="shared" si="25"/>
        <v>1160</v>
      </c>
      <c r="AE44" s="162">
        <f>AD44/$E44</f>
        <v>1208.3333333333335</v>
      </c>
      <c r="AF44" s="27">
        <f t="shared" si="26"/>
        <v>1140</v>
      </c>
      <c r="AG44" s="27">
        <f>AF44/$E44</f>
        <v>1187.5</v>
      </c>
      <c r="AH44" s="28">
        <f t="shared" si="27"/>
        <v>1080</v>
      </c>
      <c r="AI44" s="28">
        <f>AH44/$E44</f>
        <v>1125</v>
      </c>
      <c r="AJ44" s="29">
        <f t="shared" si="28"/>
        <v>1020</v>
      </c>
      <c r="AK44" s="165">
        <f>AJ44/$E44</f>
        <v>1062.5</v>
      </c>
      <c r="AL44" s="30">
        <f t="shared" si="29"/>
        <v>995</v>
      </c>
      <c r="AM44" s="31">
        <f>AL44/$E44</f>
        <v>1036.4583333333335</v>
      </c>
      <c r="AN44" s="31">
        <f t="shared" si="4"/>
        <v>205</v>
      </c>
      <c r="AO44" s="32">
        <f>AN44/E44</f>
        <v>213.54166666666669</v>
      </c>
      <c r="AP44" s="33">
        <v>950</v>
      </c>
      <c r="AQ44" s="34">
        <f>AP44/$E44</f>
        <v>989.58333333333337</v>
      </c>
      <c r="AR44" s="35">
        <f t="shared" si="6"/>
        <v>250</v>
      </c>
      <c r="AS44" s="36">
        <f>AR44/E44</f>
        <v>260.41666666666669</v>
      </c>
      <c r="AT44" s="37">
        <f t="shared" si="20"/>
        <v>895</v>
      </c>
      <c r="AU44" s="38">
        <f>AT44/$E44</f>
        <v>932.29166666666674</v>
      </c>
      <c r="AV44" s="38">
        <f t="shared" si="8"/>
        <v>305</v>
      </c>
      <c r="AW44" s="39">
        <f>AV44/E44</f>
        <v>317.70833333333337</v>
      </c>
      <c r="AX44" s="40">
        <v>840</v>
      </c>
      <c r="AY44" s="41">
        <f>AX44/$E44</f>
        <v>875</v>
      </c>
      <c r="AZ44" s="42">
        <f t="shared" si="10"/>
        <v>360</v>
      </c>
      <c r="BA44" s="43">
        <f>AZ44/E44</f>
        <v>375</v>
      </c>
      <c r="BB44" s="40">
        <v>750</v>
      </c>
      <c r="BC44" s="41">
        <f>BB44/$E44</f>
        <v>781.25</v>
      </c>
      <c r="BD44" s="267">
        <f>(AB44-$BB44)/$BB44</f>
        <v>0.6</v>
      </c>
      <c r="BE44" s="268">
        <f>(AX44-$BB44)/$BB44</f>
        <v>0.12</v>
      </c>
    </row>
    <row r="45" spans="1:57" ht="40.5" customHeight="1">
      <c r="A45" t="s">
        <v>209</v>
      </c>
      <c r="B45" s="5"/>
      <c r="C45" s="44" t="s">
        <v>56</v>
      </c>
      <c r="D45" s="45"/>
      <c r="E45" s="23">
        <v>2</v>
      </c>
      <c r="F45" s="314" t="s">
        <v>16</v>
      </c>
      <c r="G45" s="359"/>
      <c r="H45" s="283">
        <v>0</v>
      </c>
      <c r="I45" s="283">
        <v>0</v>
      </c>
      <c r="J45" s="283">
        <v>0</v>
      </c>
      <c r="K45" s="283">
        <v>111</v>
      </c>
      <c r="L45" s="283">
        <v>20</v>
      </c>
      <c r="M45" s="283">
        <v>20</v>
      </c>
      <c r="N45" s="283">
        <f t="shared" si="37"/>
        <v>1.1100000000000001</v>
      </c>
      <c r="O45" s="283">
        <f t="shared" si="37"/>
        <v>0.2</v>
      </c>
      <c r="P45" s="283">
        <f t="shared" si="37"/>
        <v>0.2</v>
      </c>
      <c r="Q45" s="363">
        <f t="shared" si="39"/>
        <v>4.4400000000000009E-2</v>
      </c>
      <c r="R45" s="279">
        <v>6</v>
      </c>
      <c r="S45" s="281" t="s">
        <v>346</v>
      </c>
      <c r="T45" s="282">
        <v>1</v>
      </c>
      <c r="U45" s="283"/>
      <c r="V45" s="283"/>
      <c r="W45" s="283"/>
      <c r="X45" s="283">
        <f t="shared" si="36"/>
        <v>0</v>
      </c>
      <c r="Y45" s="283">
        <f t="shared" si="36"/>
        <v>0</v>
      </c>
      <c r="Z45" s="283">
        <f t="shared" si="36"/>
        <v>0</v>
      </c>
      <c r="AA45" s="283">
        <f t="shared" si="32"/>
        <v>0</v>
      </c>
      <c r="AB45" s="24">
        <v>6000</v>
      </c>
      <c r="AC45" s="25">
        <f>AB45/$E45</f>
        <v>3000</v>
      </c>
      <c r="AD45" s="26">
        <f t="shared" si="25"/>
        <v>5820</v>
      </c>
      <c r="AE45" s="162">
        <f>AD45/$E45</f>
        <v>2910</v>
      </c>
      <c r="AF45" s="27">
        <f t="shared" si="26"/>
        <v>5700</v>
      </c>
      <c r="AG45" s="27">
        <f>AF45/$E45</f>
        <v>2850</v>
      </c>
      <c r="AH45" s="28">
        <f t="shared" si="27"/>
        <v>5400</v>
      </c>
      <c r="AI45" s="28">
        <f>AH45/$E45</f>
        <v>2700</v>
      </c>
      <c r="AJ45" s="29">
        <f t="shared" si="28"/>
        <v>5100</v>
      </c>
      <c r="AK45" s="165">
        <f>AJ45/$E45</f>
        <v>2550</v>
      </c>
      <c r="AL45" s="30">
        <f t="shared" si="29"/>
        <v>4980</v>
      </c>
      <c r="AM45" s="31">
        <f>AL45/$E45</f>
        <v>2490</v>
      </c>
      <c r="AN45" s="31">
        <f t="shared" si="4"/>
        <v>1020</v>
      </c>
      <c r="AO45" s="32">
        <f>AN45/E45</f>
        <v>510</v>
      </c>
      <c r="AP45" s="33">
        <v>4800</v>
      </c>
      <c r="AQ45" s="34">
        <f>AP45/$E45</f>
        <v>2400</v>
      </c>
      <c r="AR45" s="35">
        <f t="shared" si="6"/>
        <v>1200</v>
      </c>
      <c r="AS45" s="36">
        <f>AR45/E45</f>
        <v>600</v>
      </c>
      <c r="AT45" s="37">
        <f t="shared" si="20"/>
        <v>4650</v>
      </c>
      <c r="AU45" s="38">
        <f>AT45/$E45</f>
        <v>2325</v>
      </c>
      <c r="AV45" s="38">
        <f t="shared" si="8"/>
        <v>1350</v>
      </c>
      <c r="AW45" s="39">
        <f>AV45/E45</f>
        <v>675</v>
      </c>
      <c r="AX45" s="40">
        <v>4500</v>
      </c>
      <c r="AY45" s="41">
        <f>AX45/$E45</f>
        <v>2250</v>
      </c>
      <c r="AZ45" s="42">
        <f t="shared" si="10"/>
        <v>1500</v>
      </c>
      <c r="BA45" s="43">
        <f>AZ45/E45</f>
        <v>750</v>
      </c>
      <c r="BB45" s="40">
        <v>3640</v>
      </c>
      <c r="BC45" s="41">
        <f>BB45/$E45</f>
        <v>1820</v>
      </c>
      <c r="BD45" s="267">
        <f>(AB45-$BB45)/$BB45</f>
        <v>0.64835164835164838</v>
      </c>
      <c r="BE45" s="268">
        <f>(AX45-$BB45)/$BB45</f>
        <v>0.23626373626373626</v>
      </c>
    </row>
    <row r="46" spans="1:57" ht="40.5" customHeight="1">
      <c r="A46" t="s">
        <v>210</v>
      </c>
      <c r="B46" s="5"/>
      <c r="C46" s="44" t="s">
        <v>57</v>
      </c>
      <c r="D46" s="45"/>
      <c r="E46" s="23">
        <v>2</v>
      </c>
      <c r="F46" s="314" t="s">
        <v>16</v>
      </c>
      <c r="G46" s="283"/>
      <c r="H46" s="283">
        <v>0</v>
      </c>
      <c r="I46" s="283">
        <v>0</v>
      </c>
      <c r="J46" s="283">
        <v>0</v>
      </c>
      <c r="K46" s="283">
        <v>111</v>
      </c>
      <c r="L46" s="283">
        <v>20</v>
      </c>
      <c r="M46" s="283">
        <v>20</v>
      </c>
      <c r="N46" s="283">
        <f t="shared" si="37"/>
        <v>1.1100000000000001</v>
      </c>
      <c r="O46" s="283">
        <f t="shared" si="37"/>
        <v>0.2</v>
      </c>
      <c r="P46" s="283">
        <f t="shared" si="37"/>
        <v>0.2</v>
      </c>
      <c r="Q46" s="363">
        <f t="shared" si="39"/>
        <v>4.4400000000000009E-2</v>
      </c>
      <c r="R46" s="279">
        <v>7</v>
      </c>
      <c r="S46" s="281" t="s">
        <v>346</v>
      </c>
      <c r="T46" s="282">
        <v>1</v>
      </c>
      <c r="U46" s="283"/>
      <c r="V46" s="283"/>
      <c r="W46" s="283"/>
      <c r="X46" s="283">
        <f t="shared" ref="X46:Z61" si="40">U46/100</f>
        <v>0</v>
      </c>
      <c r="Y46" s="283">
        <f t="shared" si="40"/>
        <v>0</v>
      </c>
      <c r="Z46" s="283">
        <f t="shared" si="40"/>
        <v>0</v>
      </c>
      <c r="AA46" s="283">
        <f t="shared" si="32"/>
        <v>0</v>
      </c>
      <c r="AB46" s="24">
        <v>6900</v>
      </c>
      <c r="AC46" s="25">
        <f>AB46/$E46</f>
        <v>3450</v>
      </c>
      <c r="AD46" s="26">
        <f t="shared" si="25"/>
        <v>6690</v>
      </c>
      <c r="AE46" s="162">
        <f>AD46/$E46</f>
        <v>3345</v>
      </c>
      <c r="AF46" s="27">
        <f t="shared" si="26"/>
        <v>6555</v>
      </c>
      <c r="AG46" s="27">
        <f>AF46/$E46</f>
        <v>3277.5</v>
      </c>
      <c r="AH46" s="28">
        <f t="shared" si="27"/>
        <v>6210</v>
      </c>
      <c r="AI46" s="28">
        <f>AH46/$E46</f>
        <v>3105</v>
      </c>
      <c r="AJ46" s="29">
        <f t="shared" si="28"/>
        <v>5865</v>
      </c>
      <c r="AK46" s="165">
        <f>AJ46/$E46</f>
        <v>2932.5</v>
      </c>
      <c r="AL46" s="30">
        <f t="shared" si="29"/>
        <v>5725</v>
      </c>
      <c r="AM46" s="31">
        <f>AL46/$E46</f>
        <v>2862.5</v>
      </c>
      <c r="AN46" s="31">
        <f t="shared" si="4"/>
        <v>1175</v>
      </c>
      <c r="AO46" s="32">
        <f>AN46/E46</f>
        <v>587.5</v>
      </c>
      <c r="AP46" s="33">
        <v>5520</v>
      </c>
      <c r="AQ46" s="34">
        <f>AP46/$E46</f>
        <v>2760</v>
      </c>
      <c r="AR46" s="35">
        <f t="shared" si="6"/>
        <v>1380</v>
      </c>
      <c r="AS46" s="36">
        <f>AR46/E46</f>
        <v>690</v>
      </c>
      <c r="AT46" s="37">
        <f t="shared" si="20"/>
        <v>5347.5</v>
      </c>
      <c r="AU46" s="38">
        <f>AT46/$E46</f>
        <v>2673.75</v>
      </c>
      <c r="AV46" s="38">
        <f t="shared" si="8"/>
        <v>1552.5</v>
      </c>
      <c r="AW46" s="39">
        <f>AV46/E46</f>
        <v>776.25</v>
      </c>
      <c r="AX46" s="40">
        <v>5175</v>
      </c>
      <c r="AY46" s="41">
        <f>AX46/$E46</f>
        <v>2587.5</v>
      </c>
      <c r="AZ46" s="42">
        <f t="shared" si="10"/>
        <v>1725</v>
      </c>
      <c r="BA46" s="43">
        <f>AZ46/E46</f>
        <v>862.5</v>
      </c>
      <c r="BB46" s="40">
        <v>4163</v>
      </c>
      <c r="BC46" s="41">
        <f>BB46/$E46</f>
        <v>2081.5</v>
      </c>
      <c r="BD46" s="267">
        <f>(AB46-$BB46)/$BB46</f>
        <v>0.65745856353591159</v>
      </c>
      <c r="BE46" s="268">
        <f>(AX46-$BB46)/$BB46</f>
        <v>0.24309392265193369</v>
      </c>
    </row>
    <row r="47" spans="1:57" ht="40.5" customHeight="1">
      <c r="A47" t="s">
        <v>211</v>
      </c>
      <c r="B47" s="5"/>
      <c r="C47" s="44" t="s">
        <v>58</v>
      </c>
      <c r="D47" s="45"/>
      <c r="E47" s="23">
        <v>30</v>
      </c>
      <c r="F47" s="314" t="s">
        <v>36</v>
      </c>
      <c r="G47" s="283"/>
      <c r="H47" s="283">
        <v>0</v>
      </c>
      <c r="I47" s="283">
        <v>0</v>
      </c>
      <c r="J47" s="283">
        <v>0</v>
      </c>
      <c r="K47" s="283">
        <v>129</v>
      </c>
      <c r="L47" s="283">
        <v>65</v>
      </c>
      <c r="M47" s="283">
        <v>32</v>
      </c>
      <c r="N47" s="283">
        <f>K47/100</f>
        <v>1.29</v>
      </c>
      <c r="O47" s="283">
        <f>L47/100</f>
        <v>0.65</v>
      </c>
      <c r="P47" s="283">
        <f>M47/100</f>
        <v>0.32</v>
      </c>
      <c r="Q47" s="363">
        <f t="shared" si="39"/>
        <v>0.26832</v>
      </c>
      <c r="R47" s="279">
        <v>13</v>
      </c>
      <c r="S47" s="281" t="s">
        <v>346</v>
      </c>
      <c r="T47" s="282">
        <v>1</v>
      </c>
      <c r="U47" s="283"/>
      <c r="V47" s="283"/>
      <c r="W47" s="283"/>
      <c r="X47" s="283">
        <f>U47/100</f>
        <v>0</v>
      </c>
      <c r="Y47" s="283">
        <f>V47/100</f>
        <v>0</v>
      </c>
      <c r="Z47" s="283">
        <f>W47/100</f>
        <v>0</v>
      </c>
      <c r="AA47" s="283">
        <f>Z47*Y47*X47</f>
        <v>0</v>
      </c>
      <c r="AB47" s="24">
        <v>4800</v>
      </c>
      <c r="AC47" s="25">
        <f>AB47/$E47</f>
        <v>160</v>
      </c>
      <c r="AD47" s="26">
        <f t="shared" si="25"/>
        <v>4655</v>
      </c>
      <c r="AE47" s="162">
        <f>AD47/$E47</f>
        <v>155.16666666666666</v>
      </c>
      <c r="AF47" s="27">
        <f t="shared" si="26"/>
        <v>4560</v>
      </c>
      <c r="AG47" s="27">
        <f>AF47/$E47</f>
        <v>152</v>
      </c>
      <c r="AH47" s="28">
        <f t="shared" si="27"/>
        <v>4320</v>
      </c>
      <c r="AI47" s="28">
        <f>AH47/$E47</f>
        <v>144</v>
      </c>
      <c r="AJ47" s="29">
        <f t="shared" si="28"/>
        <v>4080</v>
      </c>
      <c r="AK47" s="165">
        <f>AJ47/$E47</f>
        <v>136</v>
      </c>
      <c r="AL47" s="30">
        <f t="shared" si="29"/>
        <v>3980</v>
      </c>
      <c r="AM47" s="31">
        <f>AL47/$E47</f>
        <v>132.66666666666666</v>
      </c>
      <c r="AN47" s="31">
        <f t="shared" si="4"/>
        <v>820</v>
      </c>
      <c r="AO47" s="32">
        <f>AN47/E47</f>
        <v>27.333333333333332</v>
      </c>
      <c r="AP47" s="33">
        <v>3950</v>
      </c>
      <c r="AQ47" s="34">
        <f>AP47/$E47</f>
        <v>131.66666666666666</v>
      </c>
      <c r="AR47" s="35">
        <f t="shared" si="6"/>
        <v>850</v>
      </c>
      <c r="AS47" s="36">
        <f>AR47/E47</f>
        <v>28.333333333333332</v>
      </c>
      <c r="AT47" s="37">
        <f t="shared" si="20"/>
        <v>3900</v>
      </c>
      <c r="AU47" s="38">
        <f>AT47/$E47</f>
        <v>130</v>
      </c>
      <c r="AV47" s="38">
        <f t="shared" si="8"/>
        <v>900</v>
      </c>
      <c r="AW47" s="39">
        <f>AV47/E47</f>
        <v>30</v>
      </c>
      <c r="AX47" s="40">
        <v>3850</v>
      </c>
      <c r="AY47" s="41">
        <f>AX47/$E47</f>
        <v>128.33333333333334</v>
      </c>
      <c r="AZ47" s="42">
        <f t="shared" si="10"/>
        <v>950</v>
      </c>
      <c r="BA47" s="43">
        <f>AZ47/E47</f>
        <v>31.666666666666668</v>
      </c>
      <c r="BB47" s="40">
        <v>3120</v>
      </c>
      <c r="BC47" s="41">
        <f>BB47/$E47</f>
        <v>104</v>
      </c>
      <c r="BD47" s="267">
        <f>(AB47-$BB47)/$BB47</f>
        <v>0.53846153846153844</v>
      </c>
      <c r="BE47" s="268">
        <f>(AX47-$BB47)/$BB47</f>
        <v>0.23397435897435898</v>
      </c>
    </row>
    <row r="48" spans="1:57" ht="40.5" customHeight="1">
      <c r="A48" t="s">
        <v>212</v>
      </c>
      <c r="B48" s="5"/>
      <c r="C48" s="44" t="s">
        <v>59</v>
      </c>
      <c r="D48" s="45"/>
      <c r="E48" s="23">
        <v>15</v>
      </c>
      <c r="F48" s="314" t="s">
        <v>36</v>
      </c>
      <c r="G48" s="283"/>
      <c r="H48" s="283">
        <v>0</v>
      </c>
      <c r="I48" s="283">
        <v>0</v>
      </c>
      <c r="J48" s="283">
        <v>0</v>
      </c>
      <c r="K48" s="283">
        <v>130</v>
      </c>
      <c r="L48" s="283">
        <v>63</v>
      </c>
      <c r="M48" s="283">
        <v>27</v>
      </c>
      <c r="N48" s="283">
        <f t="shared" si="37"/>
        <v>1.3</v>
      </c>
      <c r="O48" s="283">
        <f t="shared" si="37"/>
        <v>0.63</v>
      </c>
      <c r="P48" s="283">
        <f t="shared" si="37"/>
        <v>0.27</v>
      </c>
      <c r="Q48" s="363">
        <f t="shared" si="39"/>
        <v>0.22113000000000002</v>
      </c>
      <c r="R48" s="279">
        <v>7</v>
      </c>
      <c r="S48" s="281" t="s">
        <v>346</v>
      </c>
      <c r="T48" s="282">
        <v>1</v>
      </c>
      <c r="U48" s="283"/>
      <c r="V48" s="283"/>
      <c r="W48" s="283"/>
      <c r="X48" s="283">
        <f t="shared" si="40"/>
        <v>0</v>
      </c>
      <c r="Y48" s="283">
        <f t="shared" si="40"/>
        <v>0</v>
      </c>
      <c r="Z48" s="283">
        <f t="shared" si="40"/>
        <v>0</v>
      </c>
      <c r="AA48" s="283">
        <f t="shared" si="32"/>
        <v>0</v>
      </c>
      <c r="AB48" s="24">
        <v>3000</v>
      </c>
      <c r="AC48" s="25">
        <f>AB48/$E48</f>
        <v>200</v>
      </c>
      <c r="AD48" s="26">
        <f t="shared" si="25"/>
        <v>2910</v>
      </c>
      <c r="AE48" s="162">
        <f>AD48/$E48</f>
        <v>194</v>
      </c>
      <c r="AF48" s="27">
        <f t="shared" si="26"/>
        <v>2850</v>
      </c>
      <c r="AG48" s="27">
        <f>AF48/$E48</f>
        <v>190</v>
      </c>
      <c r="AH48" s="28">
        <f t="shared" si="27"/>
        <v>2700</v>
      </c>
      <c r="AI48" s="28">
        <f>AH48/$E48</f>
        <v>180</v>
      </c>
      <c r="AJ48" s="29">
        <f t="shared" si="28"/>
        <v>2550</v>
      </c>
      <c r="AK48" s="165">
        <f>AJ48/$E48</f>
        <v>170</v>
      </c>
      <c r="AL48" s="30">
        <f t="shared" si="29"/>
        <v>2490</v>
      </c>
      <c r="AM48" s="31">
        <f>AL48/$E48</f>
        <v>166</v>
      </c>
      <c r="AN48" s="31">
        <f t="shared" si="4"/>
        <v>510</v>
      </c>
      <c r="AO48" s="32">
        <f>AN48/E48</f>
        <v>34</v>
      </c>
      <c r="AP48" s="33">
        <v>2500</v>
      </c>
      <c r="AQ48" s="34">
        <f>AP48/$E48</f>
        <v>166.66666666666666</v>
      </c>
      <c r="AR48" s="35">
        <f t="shared" si="6"/>
        <v>500</v>
      </c>
      <c r="AS48" s="36">
        <f>AR48/E48</f>
        <v>33.333333333333336</v>
      </c>
      <c r="AT48" s="37">
        <f t="shared" si="20"/>
        <v>2450</v>
      </c>
      <c r="AU48" s="38">
        <f>AT48/$E48</f>
        <v>163.33333333333334</v>
      </c>
      <c r="AV48" s="38">
        <f t="shared" si="8"/>
        <v>550</v>
      </c>
      <c r="AW48" s="39">
        <f>AV48/E48</f>
        <v>36.666666666666664</v>
      </c>
      <c r="AX48" s="40">
        <v>2400</v>
      </c>
      <c r="AY48" s="41">
        <f>AX48/$E48</f>
        <v>160</v>
      </c>
      <c r="AZ48" s="42">
        <f t="shared" si="10"/>
        <v>600</v>
      </c>
      <c r="BA48" s="43">
        <f>AZ48/E48</f>
        <v>40</v>
      </c>
      <c r="BB48" s="40">
        <v>1725</v>
      </c>
      <c r="BC48" s="41">
        <f>BB48/$E48</f>
        <v>115</v>
      </c>
      <c r="BD48" s="267">
        <f>(AB48-$BB48)/$BB48</f>
        <v>0.73913043478260865</v>
      </c>
      <c r="BE48" s="268">
        <f>(AX48-$BB48)/$BB48</f>
        <v>0.39130434782608697</v>
      </c>
    </row>
    <row r="49" spans="1:57" ht="40.5" customHeight="1">
      <c r="A49" t="s">
        <v>211</v>
      </c>
      <c r="B49" s="5"/>
      <c r="C49" s="44" t="s">
        <v>60</v>
      </c>
      <c r="D49" s="45"/>
      <c r="E49" s="23">
        <v>0</v>
      </c>
      <c r="F49" s="314" t="s">
        <v>28</v>
      </c>
      <c r="G49" s="283"/>
      <c r="H49" s="283">
        <v>0</v>
      </c>
      <c r="I49" s="283">
        <v>0</v>
      </c>
      <c r="J49" s="283">
        <v>0</v>
      </c>
      <c r="K49" s="283">
        <f t="shared" ref="K49:M50" si="41">H49/10</f>
        <v>0</v>
      </c>
      <c r="L49" s="283">
        <f t="shared" si="41"/>
        <v>0</v>
      </c>
      <c r="M49" s="283">
        <f t="shared" si="41"/>
        <v>0</v>
      </c>
      <c r="N49" s="283">
        <f t="shared" si="37"/>
        <v>0</v>
      </c>
      <c r="O49" s="283">
        <f t="shared" si="37"/>
        <v>0</v>
      </c>
      <c r="P49" s="283">
        <f t="shared" si="37"/>
        <v>0</v>
      </c>
      <c r="Q49" s="363">
        <f>AA49/T49</f>
        <v>7.0304000000000005E-4</v>
      </c>
      <c r="R49" s="279">
        <v>0.36</v>
      </c>
      <c r="S49" s="281" t="s">
        <v>347</v>
      </c>
      <c r="T49" s="282">
        <v>25</v>
      </c>
      <c r="U49" s="283">
        <v>26</v>
      </c>
      <c r="V49" s="283">
        <v>26</v>
      </c>
      <c r="W49" s="283">
        <v>26</v>
      </c>
      <c r="X49" s="283">
        <f t="shared" si="40"/>
        <v>0.26</v>
      </c>
      <c r="Y49" s="283">
        <f t="shared" si="40"/>
        <v>0.26</v>
      </c>
      <c r="Z49" s="283">
        <f t="shared" si="40"/>
        <v>0.26</v>
      </c>
      <c r="AA49" s="283">
        <f t="shared" si="32"/>
        <v>1.7576000000000001E-2</v>
      </c>
      <c r="AB49" s="24">
        <v>280</v>
      </c>
      <c r="AC49" s="25"/>
      <c r="AD49" s="26">
        <f t="shared" si="25"/>
        <v>270</v>
      </c>
      <c r="AE49" s="162"/>
      <c r="AF49" s="27">
        <f t="shared" si="26"/>
        <v>265</v>
      </c>
      <c r="AG49" s="27"/>
      <c r="AH49" s="28">
        <f t="shared" si="27"/>
        <v>250</v>
      </c>
      <c r="AI49" s="28"/>
      <c r="AJ49" s="29">
        <f t="shared" si="28"/>
        <v>235</v>
      </c>
      <c r="AK49" s="165"/>
      <c r="AL49" s="30">
        <f t="shared" si="29"/>
        <v>230</v>
      </c>
      <c r="AM49" s="31"/>
      <c r="AN49" s="31">
        <f t="shared" si="4"/>
        <v>50</v>
      </c>
      <c r="AO49" s="32"/>
      <c r="AP49" s="33">
        <v>220</v>
      </c>
      <c r="AQ49" s="34"/>
      <c r="AR49" s="35">
        <f t="shared" si="6"/>
        <v>60</v>
      </c>
      <c r="AS49" s="36"/>
      <c r="AT49" s="37">
        <f t="shared" si="20"/>
        <v>215</v>
      </c>
      <c r="AU49" s="38"/>
      <c r="AV49" s="38">
        <f t="shared" si="8"/>
        <v>65</v>
      </c>
      <c r="AW49" s="39"/>
      <c r="AX49" s="40">
        <v>210</v>
      </c>
      <c r="AY49" s="41"/>
      <c r="AZ49" s="42">
        <f t="shared" si="10"/>
        <v>70</v>
      </c>
      <c r="BA49" s="43"/>
      <c r="BB49" s="40">
        <v>150</v>
      </c>
      <c r="BC49" s="41"/>
      <c r="BD49" s="267">
        <f t="shared" ref="BD49:BD93" si="42">(AB49-BB49)/BB49</f>
        <v>0.8666666666666667</v>
      </c>
      <c r="BE49" s="268">
        <f t="shared" si="24"/>
        <v>0.4</v>
      </c>
    </row>
    <row r="50" spans="1:57" ht="40.5" customHeight="1">
      <c r="A50" t="s">
        <v>212</v>
      </c>
      <c r="B50" s="5"/>
      <c r="C50" s="44" t="s">
        <v>323</v>
      </c>
      <c r="D50" s="45"/>
      <c r="E50" s="23">
        <v>0</v>
      </c>
      <c r="F50" s="314" t="s">
        <v>28</v>
      </c>
      <c r="G50" s="283"/>
      <c r="H50" s="283">
        <v>0</v>
      </c>
      <c r="I50" s="283">
        <v>0</v>
      </c>
      <c r="J50" s="283">
        <v>0</v>
      </c>
      <c r="K50" s="283">
        <f t="shared" si="41"/>
        <v>0</v>
      </c>
      <c r="L50" s="283">
        <f t="shared" si="41"/>
        <v>0</v>
      </c>
      <c r="M50" s="283">
        <f t="shared" si="41"/>
        <v>0</v>
      </c>
      <c r="N50" s="283">
        <f t="shared" si="37"/>
        <v>0</v>
      </c>
      <c r="O50" s="283">
        <f t="shared" si="37"/>
        <v>0</v>
      </c>
      <c r="P50" s="283">
        <f t="shared" si="37"/>
        <v>0</v>
      </c>
      <c r="Q50" s="363">
        <f>AA50/T50</f>
        <v>7.0304000000000005E-4</v>
      </c>
      <c r="R50" s="279">
        <v>0.36</v>
      </c>
      <c r="S50" s="281" t="s">
        <v>347</v>
      </c>
      <c r="T50" s="282">
        <v>25</v>
      </c>
      <c r="U50" s="283">
        <v>26</v>
      </c>
      <c r="V50" s="283">
        <v>26</v>
      </c>
      <c r="W50" s="283">
        <v>26</v>
      </c>
      <c r="X50" s="283">
        <f t="shared" si="40"/>
        <v>0.26</v>
      </c>
      <c r="Y50" s="283">
        <f t="shared" si="40"/>
        <v>0.26</v>
      </c>
      <c r="Z50" s="283">
        <f t="shared" si="40"/>
        <v>0.26</v>
      </c>
      <c r="AA50" s="283">
        <f t="shared" si="32"/>
        <v>1.7576000000000001E-2</v>
      </c>
      <c r="AB50" s="24">
        <v>260</v>
      </c>
      <c r="AC50" s="25"/>
      <c r="AD50" s="26">
        <f t="shared" si="25"/>
        <v>250</v>
      </c>
      <c r="AE50" s="162"/>
      <c r="AF50" s="27">
        <f t="shared" si="26"/>
        <v>245</v>
      </c>
      <c r="AG50" s="27"/>
      <c r="AH50" s="28">
        <f t="shared" si="27"/>
        <v>230</v>
      </c>
      <c r="AI50" s="28"/>
      <c r="AJ50" s="29">
        <f t="shared" si="28"/>
        <v>220</v>
      </c>
      <c r="AK50" s="165"/>
      <c r="AL50" s="30">
        <f t="shared" si="29"/>
        <v>215</v>
      </c>
      <c r="AM50" s="31"/>
      <c r="AN50" s="31">
        <f t="shared" si="4"/>
        <v>45</v>
      </c>
      <c r="AO50" s="32"/>
      <c r="AP50" s="33">
        <v>220</v>
      </c>
      <c r="AQ50" s="34"/>
      <c r="AR50" s="35">
        <f t="shared" si="6"/>
        <v>40</v>
      </c>
      <c r="AS50" s="36"/>
      <c r="AT50" s="37">
        <f t="shared" si="20"/>
        <v>215</v>
      </c>
      <c r="AU50" s="38"/>
      <c r="AV50" s="38">
        <f t="shared" si="8"/>
        <v>45</v>
      </c>
      <c r="AW50" s="39"/>
      <c r="AX50" s="40">
        <v>210</v>
      </c>
      <c r="AY50" s="41"/>
      <c r="AZ50" s="42">
        <f t="shared" si="10"/>
        <v>50</v>
      </c>
      <c r="BA50" s="43"/>
      <c r="BB50" s="40">
        <v>65</v>
      </c>
      <c r="BC50" s="41"/>
      <c r="BD50" s="267">
        <f t="shared" si="42"/>
        <v>3</v>
      </c>
      <c r="BE50" s="268">
        <f t="shared" si="24"/>
        <v>2.2307692307692308</v>
      </c>
    </row>
    <row r="51" spans="1:57" ht="40.5" customHeight="1">
      <c r="A51" t="s">
        <v>213</v>
      </c>
      <c r="B51" s="5"/>
      <c r="C51" s="44" t="s">
        <v>61</v>
      </c>
      <c r="D51" s="45"/>
      <c r="E51" s="23">
        <v>0</v>
      </c>
      <c r="F51" s="314" t="s">
        <v>28</v>
      </c>
      <c r="G51" s="283"/>
      <c r="H51" s="283">
        <v>0</v>
      </c>
      <c r="I51" s="283">
        <v>0</v>
      </c>
      <c r="J51" s="283">
        <v>0</v>
      </c>
      <c r="K51" s="283">
        <v>22</v>
      </c>
      <c r="L51" s="283">
        <v>17.5</v>
      </c>
      <c r="M51" s="283">
        <v>32</v>
      </c>
      <c r="N51" s="283">
        <f t="shared" si="37"/>
        <v>0.22</v>
      </c>
      <c r="O51" s="283">
        <f t="shared" si="37"/>
        <v>0.17499999999999999</v>
      </c>
      <c r="P51" s="283">
        <f t="shared" si="37"/>
        <v>0.32</v>
      </c>
      <c r="Q51" s="363">
        <f>N51*O51*P51</f>
        <v>1.2319999999999999E-2</v>
      </c>
      <c r="R51" s="279">
        <v>9</v>
      </c>
      <c r="S51" s="281" t="s">
        <v>346</v>
      </c>
      <c r="T51" s="282">
        <v>1</v>
      </c>
      <c r="U51" s="283"/>
      <c r="V51" s="283"/>
      <c r="W51" s="283"/>
      <c r="X51" s="283">
        <f t="shared" si="40"/>
        <v>0</v>
      </c>
      <c r="Y51" s="283">
        <f t="shared" si="40"/>
        <v>0</v>
      </c>
      <c r="Z51" s="283">
        <f t="shared" si="40"/>
        <v>0</v>
      </c>
      <c r="AA51" s="283">
        <f t="shared" si="32"/>
        <v>0</v>
      </c>
      <c r="AB51" s="24">
        <v>2200</v>
      </c>
      <c r="AC51" s="25"/>
      <c r="AD51" s="26">
        <f t="shared" si="25"/>
        <v>2130</v>
      </c>
      <c r="AE51" s="162"/>
      <c r="AF51" s="27">
        <f t="shared" si="26"/>
        <v>2090</v>
      </c>
      <c r="AG51" s="27"/>
      <c r="AH51" s="28">
        <f t="shared" si="27"/>
        <v>1980</v>
      </c>
      <c r="AI51" s="28"/>
      <c r="AJ51" s="29">
        <f t="shared" si="28"/>
        <v>1870</v>
      </c>
      <c r="AK51" s="165"/>
      <c r="AL51" s="30">
        <f t="shared" si="29"/>
        <v>1825</v>
      </c>
      <c r="AM51" s="31"/>
      <c r="AN51" s="31">
        <f t="shared" si="4"/>
        <v>375</v>
      </c>
      <c r="AO51" s="32"/>
      <c r="AP51" s="33">
        <v>1800</v>
      </c>
      <c r="AQ51" s="34"/>
      <c r="AR51" s="35">
        <f t="shared" si="6"/>
        <v>400</v>
      </c>
      <c r="AS51" s="36"/>
      <c r="AT51" s="37">
        <f t="shared" si="20"/>
        <v>1780</v>
      </c>
      <c r="AU51" s="38"/>
      <c r="AV51" s="38">
        <f t="shared" si="8"/>
        <v>420</v>
      </c>
      <c r="AW51" s="39"/>
      <c r="AX51" s="40">
        <v>1760</v>
      </c>
      <c r="AY51" s="41"/>
      <c r="AZ51" s="42">
        <f t="shared" si="10"/>
        <v>440</v>
      </c>
      <c r="BA51" s="43"/>
      <c r="BB51" s="40">
        <v>1416</v>
      </c>
      <c r="BC51" s="41"/>
      <c r="BD51" s="267">
        <f t="shared" si="42"/>
        <v>0.5536723163841808</v>
      </c>
      <c r="BE51" s="268">
        <f t="shared" si="24"/>
        <v>0.24293785310734464</v>
      </c>
    </row>
    <row r="52" spans="1:57" ht="40.5" customHeight="1">
      <c r="A52" t="s">
        <v>214</v>
      </c>
      <c r="B52" s="5"/>
      <c r="C52" s="44" t="s">
        <v>62</v>
      </c>
      <c r="D52" s="45"/>
      <c r="E52" s="23">
        <v>0</v>
      </c>
      <c r="F52" s="314" t="s">
        <v>28</v>
      </c>
      <c r="G52" s="283"/>
      <c r="H52" s="283">
        <v>0</v>
      </c>
      <c r="I52" s="283">
        <v>0</v>
      </c>
      <c r="J52" s="283">
        <v>0</v>
      </c>
      <c r="K52" s="283">
        <f t="shared" ref="K52:M54" si="43">H52/10</f>
        <v>0</v>
      </c>
      <c r="L52" s="283">
        <f t="shared" si="43"/>
        <v>0</v>
      </c>
      <c r="M52" s="283">
        <f t="shared" si="43"/>
        <v>0</v>
      </c>
      <c r="N52" s="283">
        <f t="shared" ref="N52:P62" si="44">K52/100</f>
        <v>0</v>
      </c>
      <c r="O52" s="283">
        <f t="shared" si="44"/>
        <v>0</v>
      </c>
      <c r="P52" s="283">
        <f t="shared" si="44"/>
        <v>0</v>
      </c>
      <c r="Q52" s="363">
        <f>AA52/T52</f>
        <v>2.5197916666666668E-4</v>
      </c>
      <c r="R52" s="279">
        <v>0.33</v>
      </c>
      <c r="S52" s="281" t="s">
        <v>347</v>
      </c>
      <c r="T52" s="282">
        <v>12</v>
      </c>
      <c r="U52" s="283">
        <v>29.5</v>
      </c>
      <c r="V52" s="283">
        <v>20.5</v>
      </c>
      <c r="W52" s="283">
        <v>5</v>
      </c>
      <c r="X52" s="283">
        <f t="shared" si="40"/>
        <v>0.29499999999999998</v>
      </c>
      <c r="Y52" s="283">
        <f t="shared" si="40"/>
        <v>0.20499999999999999</v>
      </c>
      <c r="Z52" s="283">
        <f t="shared" si="40"/>
        <v>0.05</v>
      </c>
      <c r="AA52" s="283">
        <f t="shared" si="32"/>
        <v>3.02375E-3</v>
      </c>
      <c r="AB52" s="24">
        <v>240</v>
      </c>
      <c r="AC52" s="25"/>
      <c r="AD52" s="26">
        <f t="shared" si="25"/>
        <v>230</v>
      </c>
      <c r="AE52" s="162"/>
      <c r="AF52" s="27">
        <f t="shared" si="26"/>
        <v>225</v>
      </c>
      <c r="AG52" s="27"/>
      <c r="AH52" s="28">
        <f t="shared" si="27"/>
        <v>215</v>
      </c>
      <c r="AI52" s="28"/>
      <c r="AJ52" s="29">
        <f t="shared" si="28"/>
        <v>200</v>
      </c>
      <c r="AK52" s="165"/>
      <c r="AL52" s="30">
        <f t="shared" si="29"/>
        <v>195</v>
      </c>
      <c r="AM52" s="31"/>
      <c r="AN52" s="31">
        <f t="shared" si="4"/>
        <v>45</v>
      </c>
      <c r="AO52" s="32"/>
      <c r="AP52" s="33">
        <v>190</v>
      </c>
      <c r="AQ52" s="34"/>
      <c r="AR52" s="35">
        <f t="shared" si="6"/>
        <v>50</v>
      </c>
      <c r="AS52" s="36"/>
      <c r="AT52" s="37">
        <f t="shared" si="20"/>
        <v>185</v>
      </c>
      <c r="AU52" s="38"/>
      <c r="AV52" s="38">
        <f t="shared" si="8"/>
        <v>55</v>
      </c>
      <c r="AW52" s="39"/>
      <c r="AX52" s="40">
        <v>180</v>
      </c>
      <c r="AY52" s="41"/>
      <c r="AZ52" s="42">
        <f t="shared" si="10"/>
        <v>60</v>
      </c>
      <c r="BA52" s="43"/>
      <c r="BB52" s="40"/>
      <c r="BC52" s="41"/>
      <c r="BD52" s="267" t="e">
        <f t="shared" si="42"/>
        <v>#DIV/0!</v>
      </c>
      <c r="BE52" s="268" t="e">
        <f t="shared" si="24"/>
        <v>#DIV/0!</v>
      </c>
    </row>
    <row r="53" spans="1:57" ht="40.5" customHeight="1">
      <c r="A53" t="s">
        <v>215</v>
      </c>
      <c r="B53" s="5"/>
      <c r="C53" s="44" t="s">
        <v>63</v>
      </c>
      <c r="D53" s="45"/>
      <c r="E53" s="52">
        <v>0</v>
      </c>
      <c r="F53" s="314" t="s">
        <v>36</v>
      </c>
      <c r="G53" s="283"/>
      <c r="H53" s="283">
        <v>0</v>
      </c>
      <c r="I53" s="283">
        <v>0</v>
      </c>
      <c r="J53" s="283">
        <v>0</v>
      </c>
      <c r="K53" s="283">
        <f t="shared" si="43"/>
        <v>0</v>
      </c>
      <c r="L53" s="283">
        <f t="shared" si="43"/>
        <v>0</v>
      </c>
      <c r="M53" s="283">
        <f t="shared" si="43"/>
        <v>0</v>
      </c>
      <c r="N53" s="283">
        <f t="shared" si="44"/>
        <v>0</v>
      </c>
      <c r="O53" s="283">
        <f t="shared" si="44"/>
        <v>0</v>
      </c>
      <c r="P53" s="283">
        <f t="shared" si="44"/>
        <v>0</v>
      </c>
      <c r="Q53" s="363">
        <f>AA53/T53</f>
        <v>2.3408000000000006E-4</v>
      </c>
      <c r="R53" s="279">
        <v>0.01</v>
      </c>
      <c r="S53" s="281" t="s">
        <v>347</v>
      </c>
      <c r="T53" s="282">
        <v>100</v>
      </c>
      <c r="U53" s="283">
        <v>38</v>
      </c>
      <c r="V53" s="283">
        <v>28</v>
      </c>
      <c r="W53" s="283">
        <v>22</v>
      </c>
      <c r="X53" s="283">
        <f t="shared" si="40"/>
        <v>0.38</v>
      </c>
      <c r="Y53" s="283">
        <f t="shared" si="40"/>
        <v>0.28000000000000003</v>
      </c>
      <c r="Z53" s="283">
        <f t="shared" si="40"/>
        <v>0.22</v>
      </c>
      <c r="AA53" s="283">
        <f t="shared" si="32"/>
        <v>2.3408000000000005E-2</v>
      </c>
      <c r="AB53" s="24">
        <v>600</v>
      </c>
      <c r="AC53" s="25"/>
      <c r="AD53" s="26">
        <f t="shared" si="25"/>
        <v>580</v>
      </c>
      <c r="AE53" s="162"/>
      <c r="AF53" s="27">
        <f t="shared" si="26"/>
        <v>570</v>
      </c>
      <c r="AG53" s="27"/>
      <c r="AH53" s="28">
        <f t="shared" si="27"/>
        <v>540</v>
      </c>
      <c r="AI53" s="28"/>
      <c r="AJ53" s="29">
        <f t="shared" si="28"/>
        <v>510</v>
      </c>
      <c r="AK53" s="165"/>
      <c r="AL53" s="30">
        <f t="shared" si="29"/>
        <v>495</v>
      </c>
      <c r="AM53" s="31"/>
      <c r="AN53" s="31">
        <f t="shared" si="4"/>
        <v>105</v>
      </c>
      <c r="AO53" s="32"/>
      <c r="AP53" s="33">
        <v>480</v>
      </c>
      <c r="AQ53" s="34"/>
      <c r="AR53" s="35">
        <f t="shared" si="6"/>
        <v>120</v>
      </c>
      <c r="AS53" s="36"/>
      <c r="AT53" s="37">
        <f t="shared" si="20"/>
        <v>450</v>
      </c>
      <c r="AU53" s="38"/>
      <c r="AV53" s="38">
        <f t="shared" si="8"/>
        <v>150</v>
      </c>
      <c r="AW53" s="39"/>
      <c r="AX53" s="40">
        <v>420</v>
      </c>
      <c r="AY53" s="41"/>
      <c r="AZ53" s="42">
        <f t="shared" si="10"/>
        <v>180</v>
      </c>
      <c r="BA53" s="43"/>
      <c r="BB53" s="40">
        <v>120</v>
      </c>
      <c r="BC53" s="41"/>
      <c r="BD53" s="267">
        <f t="shared" si="42"/>
        <v>4</v>
      </c>
      <c r="BE53" s="268">
        <f t="shared" si="24"/>
        <v>2.5</v>
      </c>
    </row>
    <row r="54" spans="1:57" ht="40.5" customHeight="1">
      <c r="A54" t="s">
        <v>216</v>
      </c>
      <c r="B54" s="5"/>
      <c r="C54" s="44" t="s">
        <v>64</v>
      </c>
      <c r="D54" s="45"/>
      <c r="E54" s="52">
        <v>0</v>
      </c>
      <c r="F54" s="314" t="s">
        <v>36</v>
      </c>
      <c r="G54" s="283"/>
      <c r="H54" s="283">
        <v>0</v>
      </c>
      <c r="I54" s="283">
        <v>0</v>
      </c>
      <c r="J54" s="283">
        <v>0</v>
      </c>
      <c r="K54" s="283">
        <f t="shared" si="43"/>
        <v>0</v>
      </c>
      <c r="L54" s="283">
        <f t="shared" si="43"/>
        <v>0</v>
      </c>
      <c r="M54" s="283">
        <f t="shared" si="43"/>
        <v>0</v>
      </c>
      <c r="N54" s="283">
        <f t="shared" si="44"/>
        <v>0</v>
      </c>
      <c r="O54" s="283">
        <f t="shared" si="44"/>
        <v>0</v>
      </c>
      <c r="P54" s="283">
        <f t="shared" si="44"/>
        <v>0</v>
      </c>
      <c r="Q54" s="363">
        <f>AA54/T54</f>
        <v>1.575E-5</v>
      </c>
      <c r="R54" s="279">
        <v>2E-3</v>
      </c>
      <c r="S54" s="281" t="s">
        <v>347</v>
      </c>
      <c r="T54" s="282">
        <v>100</v>
      </c>
      <c r="U54" s="283">
        <v>15</v>
      </c>
      <c r="V54" s="283">
        <v>10</v>
      </c>
      <c r="W54" s="283">
        <v>10.5</v>
      </c>
      <c r="X54" s="283">
        <f t="shared" si="40"/>
        <v>0.15</v>
      </c>
      <c r="Y54" s="283">
        <f t="shared" si="40"/>
        <v>0.1</v>
      </c>
      <c r="Z54" s="283">
        <f t="shared" si="40"/>
        <v>0.105</v>
      </c>
      <c r="AA54" s="283">
        <f t="shared" si="32"/>
        <v>1.575E-3</v>
      </c>
      <c r="AB54" s="24">
        <v>1000</v>
      </c>
      <c r="AC54" s="25"/>
      <c r="AD54" s="26">
        <f t="shared" si="25"/>
        <v>970</v>
      </c>
      <c r="AE54" s="162"/>
      <c r="AF54" s="27">
        <f t="shared" si="26"/>
        <v>950</v>
      </c>
      <c r="AG54" s="27"/>
      <c r="AH54" s="28">
        <f t="shared" si="27"/>
        <v>900</v>
      </c>
      <c r="AI54" s="28"/>
      <c r="AJ54" s="29">
        <f t="shared" si="28"/>
        <v>850</v>
      </c>
      <c r="AK54" s="165"/>
      <c r="AL54" s="30">
        <f t="shared" si="29"/>
        <v>830</v>
      </c>
      <c r="AM54" s="31"/>
      <c r="AN54" s="31">
        <f t="shared" si="4"/>
        <v>170</v>
      </c>
      <c r="AO54" s="32"/>
      <c r="AP54" s="33">
        <v>800</v>
      </c>
      <c r="AQ54" s="34"/>
      <c r="AR54" s="35">
        <f t="shared" si="6"/>
        <v>200</v>
      </c>
      <c r="AS54" s="36"/>
      <c r="AT54" s="37">
        <f t="shared" si="20"/>
        <v>750</v>
      </c>
      <c r="AU54" s="38"/>
      <c r="AV54" s="38">
        <f t="shared" si="8"/>
        <v>250</v>
      </c>
      <c r="AW54" s="39"/>
      <c r="AX54" s="40">
        <v>700</v>
      </c>
      <c r="AY54" s="41"/>
      <c r="AZ54" s="42">
        <f t="shared" si="10"/>
        <v>300</v>
      </c>
      <c r="BA54" s="43"/>
      <c r="BB54" s="40">
        <v>400</v>
      </c>
      <c r="BC54" s="41"/>
      <c r="BD54" s="267">
        <f t="shared" si="42"/>
        <v>1.5</v>
      </c>
      <c r="BE54" s="268">
        <f t="shared" si="24"/>
        <v>0.75</v>
      </c>
    </row>
    <row r="55" spans="1:57" ht="40.5" customHeight="1">
      <c r="A55" t="s">
        <v>217</v>
      </c>
      <c r="B55" s="5"/>
      <c r="C55" s="44" t="s">
        <v>65</v>
      </c>
      <c r="D55" s="45"/>
      <c r="E55" s="23">
        <v>0</v>
      </c>
      <c r="F55" s="314" t="s">
        <v>28</v>
      </c>
      <c r="G55" s="283"/>
      <c r="H55" s="283">
        <v>0</v>
      </c>
      <c r="I55" s="283">
        <v>0</v>
      </c>
      <c r="J55" s="283">
        <v>0</v>
      </c>
      <c r="K55" s="283">
        <v>11.5</v>
      </c>
      <c r="L55" s="283">
        <v>11.5</v>
      </c>
      <c r="M55" s="283">
        <v>5</v>
      </c>
      <c r="N55" s="283">
        <f t="shared" si="44"/>
        <v>0.115</v>
      </c>
      <c r="O55" s="283">
        <f t="shared" si="44"/>
        <v>0.115</v>
      </c>
      <c r="P55" s="283">
        <f t="shared" si="44"/>
        <v>0.05</v>
      </c>
      <c r="Q55" s="363">
        <f t="shared" ref="Q55:Q62" si="45">N55*O55*P55</f>
        <v>6.6125000000000005E-4</v>
      </c>
      <c r="R55" s="279">
        <v>0.2</v>
      </c>
      <c r="S55" s="281" t="s">
        <v>347</v>
      </c>
      <c r="T55" s="282">
        <v>30</v>
      </c>
      <c r="U55" s="283">
        <v>32</v>
      </c>
      <c r="V55" s="283">
        <v>24</v>
      </c>
      <c r="W55" s="283">
        <v>33</v>
      </c>
      <c r="X55" s="283">
        <f t="shared" si="40"/>
        <v>0.32</v>
      </c>
      <c r="Y55" s="283">
        <f t="shared" si="40"/>
        <v>0.24</v>
      </c>
      <c r="Z55" s="283">
        <f t="shared" si="40"/>
        <v>0.33</v>
      </c>
      <c r="AA55" s="283">
        <f t="shared" si="32"/>
        <v>2.5344000000000002E-2</v>
      </c>
      <c r="AB55" s="24">
        <v>260</v>
      </c>
      <c r="AC55" s="25"/>
      <c r="AD55" s="26">
        <f t="shared" si="25"/>
        <v>250</v>
      </c>
      <c r="AE55" s="162"/>
      <c r="AF55" s="27">
        <f t="shared" si="26"/>
        <v>245</v>
      </c>
      <c r="AG55" s="27"/>
      <c r="AH55" s="28">
        <f t="shared" si="27"/>
        <v>230</v>
      </c>
      <c r="AI55" s="28"/>
      <c r="AJ55" s="29">
        <f t="shared" si="28"/>
        <v>220</v>
      </c>
      <c r="AK55" s="165"/>
      <c r="AL55" s="30">
        <f t="shared" si="29"/>
        <v>215</v>
      </c>
      <c r="AM55" s="31"/>
      <c r="AN55" s="31">
        <f t="shared" si="4"/>
        <v>45</v>
      </c>
      <c r="AO55" s="32"/>
      <c r="AP55" s="33">
        <v>205</v>
      </c>
      <c r="AQ55" s="34"/>
      <c r="AR55" s="35">
        <f t="shared" si="6"/>
        <v>55</v>
      </c>
      <c r="AS55" s="36"/>
      <c r="AT55" s="37">
        <f t="shared" si="20"/>
        <v>192.5</v>
      </c>
      <c r="AU55" s="38"/>
      <c r="AV55" s="38">
        <f t="shared" si="8"/>
        <v>67.5</v>
      </c>
      <c r="AW55" s="39"/>
      <c r="AX55" s="40">
        <v>180</v>
      </c>
      <c r="AY55" s="41"/>
      <c r="AZ55" s="42">
        <f t="shared" si="10"/>
        <v>80</v>
      </c>
      <c r="BA55" s="43"/>
      <c r="BB55" s="40">
        <v>125</v>
      </c>
      <c r="BC55" s="41"/>
      <c r="BD55" s="267">
        <f t="shared" si="42"/>
        <v>1.08</v>
      </c>
      <c r="BE55" s="268">
        <f t="shared" si="24"/>
        <v>0.44</v>
      </c>
    </row>
    <row r="56" spans="1:57" ht="40.5" customHeight="1">
      <c r="A56" t="s">
        <v>218</v>
      </c>
      <c r="B56" s="5"/>
      <c r="C56" s="44" t="s">
        <v>66</v>
      </c>
      <c r="D56" s="45"/>
      <c r="E56" s="23">
        <v>0</v>
      </c>
      <c r="F56" s="314" t="s">
        <v>28</v>
      </c>
      <c r="G56" s="283"/>
      <c r="H56" s="283">
        <v>0</v>
      </c>
      <c r="I56" s="283">
        <v>0</v>
      </c>
      <c r="J56" s="283">
        <v>0</v>
      </c>
      <c r="K56" s="283">
        <v>12.5</v>
      </c>
      <c r="L56" s="283">
        <v>12.5</v>
      </c>
      <c r="M56" s="283">
        <v>5</v>
      </c>
      <c r="N56" s="283">
        <f t="shared" si="44"/>
        <v>0.125</v>
      </c>
      <c r="O56" s="283">
        <f t="shared" si="44"/>
        <v>0.125</v>
      </c>
      <c r="P56" s="283">
        <f t="shared" si="44"/>
        <v>0.05</v>
      </c>
      <c r="Q56" s="363">
        <f t="shared" si="45"/>
        <v>7.8125000000000004E-4</v>
      </c>
      <c r="R56" s="279">
        <v>0.5</v>
      </c>
      <c r="S56" s="281" t="s">
        <v>347</v>
      </c>
      <c r="T56" s="282">
        <v>30</v>
      </c>
      <c r="U56" s="283"/>
      <c r="V56" s="283"/>
      <c r="W56" s="283"/>
      <c r="X56" s="283">
        <f t="shared" si="40"/>
        <v>0</v>
      </c>
      <c r="Y56" s="283">
        <f t="shared" si="40"/>
        <v>0</v>
      </c>
      <c r="Z56" s="283">
        <f t="shared" si="40"/>
        <v>0</v>
      </c>
      <c r="AA56" s="283">
        <f t="shared" si="32"/>
        <v>0</v>
      </c>
      <c r="AB56" s="24">
        <v>220</v>
      </c>
      <c r="AC56" s="25"/>
      <c r="AD56" s="26">
        <f t="shared" si="25"/>
        <v>210</v>
      </c>
      <c r="AE56" s="162"/>
      <c r="AF56" s="27">
        <f t="shared" si="26"/>
        <v>205</v>
      </c>
      <c r="AG56" s="27"/>
      <c r="AH56" s="28">
        <f t="shared" si="27"/>
        <v>195</v>
      </c>
      <c r="AI56" s="28"/>
      <c r="AJ56" s="29">
        <f t="shared" si="28"/>
        <v>185</v>
      </c>
      <c r="AK56" s="165"/>
      <c r="AL56" s="30">
        <f t="shared" si="29"/>
        <v>180</v>
      </c>
      <c r="AM56" s="31"/>
      <c r="AN56" s="31">
        <f t="shared" si="4"/>
        <v>40</v>
      </c>
      <c r="AO56" s="32"/>
      <c r="AP56" s="33">
        <v>175</v>
      </c>
      <c r="AQ56" s="34"/>
      <c r="AR56" s="35">
        <f t="shared" si="6"/>
        <v>45</v>
      </c>
      <c r="AS56" s="36"/>
      <c r="AT56" s="37">
        <f t="shared" si="20"/>
        <v>170</v>
      </c>
      <c r="AU56" s="38"/>
      <c r="AV56" s="38">
        <f t="shared" si="8"/>
        <v>50</v>
      </c>
      <c r="AW56" s="39"/>
      <c r="AX56" s="40">
        <v>165</v>
      </c>
      <c r="AY56" s="41"/>
      <c r="AZ56" s="42">
        <f t="shared" si="10"/>
        <v>55</v>
      </c>
      <c r="BA56" s="43"/>
      <c r="BB56" s="40">
        <v>150</v>
      </c>
      <c r="BC56" s="41"/>
      <c r="BD56" s="267">
        <f t="shared" si="42"/>
        <v>0.46666666666666667</v>
      </c>
      <c r="BE56" s="268">
        <f t="shared" si="24"/>
        <v>0.1</v>
      </c>
    </row>
    <row r="57" spans="1:57" ht="40.5" customHeight="1">
      <c r="A57" t="s">
        <v>219</v>
      </c>
      <c r="B57" s="5"/>
      <c r="C57" s="44" t="s">
        <v>67</v>
      </c>
      <c r="D57" s="45"/>
      <c r="E57" s="23">
        <v>0</v>
      </c>
      <c r="F57" s="314" t="s">
        <v>28</v>
      </c>
      <c r="G57" s="283"/>
      <c r="H57" s="283">
        <v>0</v>
      </c>
      <c r="I57" s="283">
        <v>0</v>
      </c>
      <c r="J57" s="283">
        <v>0</v>
      </c>
      <c r="K57" s="283">
        <v>16</v>
      </c>
      <c r="L57" s="283">
        <v>16</v>
      </c>
      <c r="M57" s="283">
        <v>5</v>
      </c>
      <c r="N57" s="283">
        <f t="shared" si="44"/>
        <v>0.16</v>
      </c>
      <c r="O57" s="283">
        <f t="shared" si="44"/>
        <v>0.16</v>
      </c>
      <c r="P57" s="283">
        <f t="shared" si="44"/>
        <v>0.05</v>
      </c>
      <c r="Q57" s="363">
        <f t="shared" si="45"/>
        <v>1.2800000000000001E-3</v>
      </c>
      <c r="R57" s="279">
        <v>1.33</v>
      </c>
      <c r="S57" s="281" t="s">
        <v>335</v>
      </c>
      <c r="T57" s="282">
        <v>6</v>
      </c>
      <c r="U57" s="283">
        <v>16</v>
      </c>
      <c r="V57" s="283">
        <v>16</v>
      </c>
      <c r="W57" s="283">
        <v>30</v>
      </c>
      <c r="X57" s="283">
        <f t="shared" si="40"/>
        <v>0.16</v>
      </c>
      <c r="Y57" s="283">
        <f t="shared" si="40"/>
        <v>0.16</v>
      </c>
      <c r="Z57" s="283">
        <f t="shared" si="40"/>
        <v>0.3</v>
      </c>
      <c r="AA57" s="283">
        <f t="shared" si="32"/>
        <v>7.6800000000000002E-3</v>
      </c>
      <c r="AB57" s="24">
        <v>430</v>
      </c>
      <c r="AC57" s="25"/>
      <c r="AD57" s="26">
        <f t="shared" si="25"/>
        <v>415</v>
      </c>
      <c r="AE57" s="162"/>
      <c r="AF57" s="27">
        <f t="shared" si="26"/>
        <v>405</v>
      </c>
      <c r="AG57" s="27"/>
      <c r="AH57" s="28">
        <f t="shared" si="27"/>
        <v>385</v>
      </c>
      <c r="AI57" s="28"/>
      <c r="AJ57" s="29">
        <f t="shared" si="28"/>
        <v>365</v>
      </c>
      <c r="AK57" s="165"/>
      <c r="AL57" s="30">
        <f t="shared" si="29"/>
        <v>355</v>
      </c>
      <c r="AM57" s="31"/>
      <c r="AN57" s="31">
        <f t="shared" si="4"/>
        <v>75</v>
      </c>
      <c r="AO57" s="32"/>
      <c r="AP57" s="33">
        <v>340</v>
      </c>
      <c r="AQ57" s="34"/>
      <c r="AR57" s="35">
        <f t="shared" si="6"/>
        <v>90</v>
      </c>
      <c r="AS57" s="36"/>
      <c r="AT57" s="37">
        <f t="shared" si="20"/>
        <v>320</v>
      </c>
      <c r="AU57" s="38"/>
      <c r="AV57" s="38">
        <f t="shared" si="8"/>
        <v>110</v>
      </c>
      <c r="AW57" s="39"/>
      <c r="AX57" s="40">
        <v>300</v>
      </c>
      <c r="AY57" s="41"/>
      <c r="AZ57" s="42">
        <f t="shared" si="10"/>
        <v>130</v>
      </c>
      <c r="BA57" s="43"/>
      <c r="BB57" s="40">
        <v>225</v>
      </c>
      <c r="BC57" s="41"/>
      <c r="BD57" s="267">
        <f t="shared" si="42"/>
        <v>0.91111111111111109</v>
      </c>
      <c r="BE57" s="268">
        <f t="shared" si="24"/>
        <v>0.33333333333333331</v>
      </c>
    </row>
    <row r="58" spans="1:57" ht="40.5" customHeight="1">
      <c r="A58" t="s">
        <v>220</v>
      </c>
      <c r="B58" s="5"/>
      <c r="C58" s="44" t="s">
        <v>68</v>
      </c>
      <c r="D58" s="45"/>
      <c r="E58" s="23">
        <v>0</v>
      </c>
      <c r="F58" s="314" t="s">
        <v>28</v>
      </c>
      <c r="G58" s="359"/>
      <c r="H58" s="283">
        <v>0</v>
      </c>
      <c r="I58" s="283">
        <v>0</v>
      </c>
      <c r="J58" s="283">
        <v>0</v>
      </c>
      <c r="K58" s="283">
        <v>53</v>
      </c>
      <c r="L58" s="283">
        <v>23</v>
      </c>
      <c r="M58" s="283">
        <v>11</v>
      </c>
      <c r="N58" s="283">
        <f t="shared" si="44"/>
        <v>0.53</v>
      </c>
      <c r="O58" s="283">
        <f t="shared" si="44"/>
        <v>0.23</v>
      </c>
      <c r="P58" s="283">
        <f t="shared" si="44"/>
        <v>0.11</v>
      </c>
      <c r="Q58" s="363">
        <f t="shared" si="45"/>
        <v>1.3409000000000001E-2</v>
      </c>
      <c r="R58" s="279">
        <v>0.8</v>
      </c>
      <c r="S58" s="281" t="s">
        <v>335</v>
      </c>
      <c r="T58" s="282">
        <v>10</v>
      </c>
      <c r="U58" s="283">
        <v>77</v>
      </c>
      <c r="V58" s="283">
        <v>62</v>
      </c>
      <c r="W58" s="283">
        <v>25</v>
      </c>
      <c r="X58" s="283">
        <f t="shared" si="40"/>
        <v>0.77</v>
      </c>
      <c r="Y58" s="283">
        <f t="shared" si="40"/>
        <v>0.62</v>
      </c>
      <c r="Z58" s="283">
        <f t="shared" si="40"/>
        <v>0.25</v>
      </c>
      <c r="AA58" s="283">
        <f t="shared" si="32"/>
        <v>0.11935</v>
      </c>
      <c r="AB58" s="24">
        <v>400</v>
      </c>
      <c r="AC58" s="25"/>
      <c r="AD58" s="26">
        <f t="shared" si="25"/>
        <v>385</v>
      </c>
      <c r="AE58" s="162"/>
      <c r="AF58" s="27">
        <f t="shared" si="26"/>
        <v>380</v>
      </c>
      <c r="AG58" s="27"/>
      <c r="AH58" s="28">
        <f t="shared" si="27"/>
        <v>360</v>
      </c>
      <c r="AI58" s="28"/>
      <c r="AJ58" s="29">
        <f t="shared" si="28"/>
        <v>340</v>
      </c>
      <c r="AK58" s="165"/>
      <c r="AL58" s="30">
        <f t="shared" si="29"/>
        <v>330</v>
      </c>
      <c r="AM58" s="31"/>
      <c r="AN58" s="31">
        <f t="shared" si="4"/>
        <v>70</v>
      </c>
      <c r="AO58" s="32"/>
      <c r="AP58" s="33">
        <v>320</v>
      </c>
      <c r="AQ58" s="34"/>
      <c r="AR58" s="35">
        <f t="shared" si="6"/>
        <v>80</v>
      </c>
      <c r="AS58" s="36"/>
      <c r="AT58" s="37">
        <f t="shared" si="20"/>
        <v>310</v>
      </c>
      <c r="AU58" s="38"/>
      <c r="AV58" s="38">
        <f t="shared" si="8"/>
        <v>90</v>
      </c>
      <c r="AW58" s="39"/>
      <c r="AX58" s="40">
        <v>300</v>
      </c>
      <c r="AY58" s="41"/>
      <c r="AZ58" s="42">
        <f t="shared" si="10"/>
        <v>100</v>
      </c>
      <c r="BA58" s="43"/>
      <c r="BB58" s="40">
        <v>120</v>
      </c>
      <c r="BC58" s="41"/>
      <c r="BD58" s="267">
        <f t="shared" si="42"/>
        <v>2.3333333333333335</v>
      </c>
      <c r="BE58" s="268">
        <f t="shared" si="24"/>
        <v>1.5</v>
      </c>
    </row>
    <row r="59" spans="1:57" ht="40.5" customHeight="1">
      <c r="A59" t="s">
        <v>221</v>
      </c>
      <c r="B59" s="5"/>
      <c r="C59" s="44" t="s">
        <v>69</v>
      </c>
      <c r="D59" s="45"/>
      <c r="E59" s="23">
        <v>0</v>
      </c>
      <c r="F59" s="314" t="s">
        <v>28</v>
      </c>
      <c r="G59" s="283"/>
      <c r="H59" s="283">
        <v>0</v>
      </c>
      <c r="I59" s="283">
        <v>0</v>
      </c>
      <c r="J59" s="283">
        <v>0</v>
      </c>
      <c r="K59" s="283">
        <v>17</v>
      </c>
      <c r="L59" s="283">
        <v>3.5</v>
      </c>
      <c r="M59" s="283">
        <v>17</v>
      </c>
      <c r="N59" s="283">
        <f t="shared" si="44"/>
        <v>0.17</v>
      </c>
      <c r="O59" s="283">
        <f t="shared" si="44"/>
        <v>3.5000000000000003E-2</v>
      </c>
      <c r="P59" s="283">
        <f t="shared" si="44"/>
        <v>0.17</v>
      </c>
      <c r="Q59" s="363">
        <f t="shared" si="45"/>
        <v>1.0115000000000002E-3</v>
      </c>
      <c r="R59" s="279">
        <v>0.7</v>
      </c>
      <c r="S59" s="281" t="s">
        <v>347</v>
      </c>
      <c r="T59" s="282">
        <v>650</v>
      </c>
      <c r="U59" s="283">
        <v>119</v>
      </c>
      <c r="V59" s="283">
        <v>79</v>
      </c>
      <c r="W59" s="283">
        <v>113</v>
      </c>
      <c r="X59" s="283">
        <f t="shared" si="40"/>
        <v>1.19</v>
      </c>
      <c r="Y59" s="283">
        <f t="shared" si="40"/>
        <v>0.79</v>
      </c>
      <c r="Z59" s="283">
        <f t="shared" si="40"/>
        <v>1.1299999999999999</v>
      </c>
      <c r="AA59" s="283">
        <f t="shared" si="32"/>
        <v>1.0623129999999998</v>
      </c>
      <c r="AB59" s="24">
        <v>390</v>
      </c>
      <c r="AC59" s="25"/>
      <c r="AD59" s="26">
        <f t="shared" si="25"/>
        <v>375</v>
      </c>
      <c r="AE59" s="162"/>
      <c r="AF59" s="27">
        <f t="shared" si="26"/>
        <v>370</v>
      </c>
      <c r="AG59" s="27"/>
      <c r="AH59" s="28">
        <f t="shared" si="27"/>
        <v>350</v>
      </c>
      <c r="AI59" s="28"/>
      <c r="AJ59" s="29">
        <f t="shared" si="28"/>
        <v>330</v>
      </c>
      <c r="AK59" s="165"/>
      <c r="AL59" s="30">
        <f t="shared" si="29"/>
        <v>320</v>
      </c>
      <c r="AM59" s="31"/>
      <c r="AN59" s="31">
        <f t="shared" si="4"/>
        <v>70</v>
      </c>
      <c r="AO59" s="32"/>
      <c r="AP59" s="33">
        <v>310</v>
      </c>
      <c r="AQ59" s="34"/>
      <c r="AR59" s="35">
        <f t="shared" si="6"/>
        <v>80</v>
      </c>
      <c r="AS59" s="36"/>
      <c r="AT59" s="37">
        <f t="shared" si="20"/>
        <v>290</v>
      </c>
      <c r="AU59" s="38"/>
      <c r="AV59" s="38">
        <f t="shared" si="8"/>
        <v>100</v>
      </c>
      <c r="AW59" s="39"/>
      <c r="AX59" s="40">
        <v>270</v>
      </c>
      <c r="AY59" s="41"/>
      <c r="AZ59" s="42">
        <f t="shared" si="10"/>
        <v>120</v>
      </c>
      <c r="BA59" s="43"/>
      <c r="BB59" s="40">
        <v>138</v>
      </c>
      <c r="BC59" s="41"/>
      <c r="BD59" s="267">
        <f t="shared" si="42"/>
        <v>1.826086956521739</v>
      </c>
      <c r="BE59" s="268">
        <f t="shared" si="24"/>
        <v>0.95652173913043481</v>
      </c>
    </row>
    <row r="60" spans="1:57" ht="40.5" customHeight="1">
      <c r="A60" t="s">
        <v>222</v>
      </c>
      <c r="B60" s="5"/>
      <c r="C60" s="44" t="s">
        <v>70</v>
      </c>
      <c r="D60" s="45"/>
      <c r="E60" s="23">
        <v>0</v>
      </c>
      <c r="F60" s="314" t="s">
        <v>28</v>
      </c>
      <c r="G60" s="283"/>
      <c r="H60" s="283">
        <v>0</v>
      </c>
      <c r="I60" s="283">
        <v>0</v>
      </c>
      <c r="J60" s="283">
        <v>0</v>
      </c>
      <c r="K60" s="283">
        <v>18</v>
      </c>
      <c r="L60" s="283">
        <v>3.5</v>
      </c>
      <c r="M60" s="283">
        <v>15</v>
      </c>
      <c r="N60" s="283">
        <f t="shared" si="44"/>
        <v>0.18</v>
      </c>
      <c r="O60" s="283">
        <f t="shared" si="44"/>
        <v>3.5000000000000003E-2</v>
      </c>
      <c r="P60" s="283">
        <f t="shared" si="44"/>
        <v>0.15</v>
      </c>
      <c r="Q60" s="363">
        <f t="shared" si="45"/>
        <v>9.4499999999999998E-4</v>
      </c>
      <c r="R60" s="279">
        <v>0.7</v>
      </c>
      <c r="S60" s="281" t="s">
        <v>346</v>
      </c>
      <c r="T60" s="282">
        <v>1</v>
      </c>
      <c r="U60" s="283"/>
      <c r="V60" s="283"/>
      <c r="W60" s="283"/>
      <c r="X60" s="283">
        <f t="shared" si="40"/>
        <v>0</v>
      </c>
      <c r="Y60" s="283">
        <f t="shared" si="40"/>
        <v>0</v>
      </c>
      <c r="Z60" s="283">
        <f t="shared" si="40"/>
        <v>0</v>
      </c>
      <c r="AA60" s="283">
        <f t="shared" si="32"/>
        <v>0</v>
      </c>
      <c r="AB60" s="24">
        <v>430</v>
      </c>
      <c r="AC60" s="25"/>
      <c r="AD60" s="26">
        <f t="shared" si="25"/>
        <v>415</v>
      </c>
      <c r="AE60" s="162"/>
      <c r="AF60" s="27">
        <f t="shared" si="26"/>
        <v>405</v>
      </c>
      <c r="AG60" s="27"/>
      <c r="AH60" s="28">
        <f t="shared" si="27"/>
        <v>385</v>
      </c>
      <c r="AI60" s="28"/>
      <c r="AJ60" s="29">
        <f t="shared" si="28"/>
        <v>365</v>
      </c>
      <c r="AK60" s="165"/>
      <c r="AL60" s="30">
        <f t="shared" si="29"/>
        <v>355</v>
      </c>
      <c r="AM60" s="31"/>
      <c r="AN60" s="31">
        <f t="shared" si="4"/>
        <v>75</v>
      </c>
      <c r="AO60" s="32"/>
      <c r="AP60" s="33">
        <v>350</v>
      </c>
      <c r="AQ60" s="34"/>
      <c r="AR60" s="35">
        <f t="shared" si="6"/>
        <v>80</v>
      </c>
      <c r="AS60" s="36"/>
      <c r="AT60" s="37">
        <f t="shared" si="20"/>
        <v>325</v>
      </c>
      <c r="AU60" s="38"/>
      <c r="AV60" s="38">
        <f t="shared" si="8"/>
        <v>105</v>
      </c>
      <c r="AW60" s="39"/>
      <c r="AX60" s="40">
        <v>300</v>
      </c>
      <c r="AY60" s="41"/>
      <c r="AZ60" s="42">
        <f t="shared" si="10"/>
        <v>130</v>
      </c>
      <c r="BA60" s="43"/>
      <c r="BB60" s="40">
        <v>260</v>
      </c>
      <c r="BC60" s="41"/>
      <c r="BD60" s="267">
        <f t="shared" si="42"/>
        <v>0.65384615384615385</v>
      </c>
      <c r="BE60" s="268">
        <f t="shared" si="24"/>
        <v>0.15384615384615385</v>
      </c>
    </row>
    <row r="61" spans="1:57" ht="40.5" customHeight="1">
      <c r="A61" t="s">
        <v>223</v>
      </c>
      <c r="B61" s="5"/>
      <c r="C61" s="44" t="s">
        <v>71</v>
      </c>
      <c r="D61" s="45"/>
      <c r="E61" s="23">
        <v>0</v>
      </c>
      <c r="F61" s="314" t="s">
        <v>28</v>
      </c>
      <c r="G61" s="283"/>
      <c r="H61" s="283">
        <v>0</v>
      </c>
      <c r="I61" s="283">
        <v>0</v>
      </c>
      <c r="J61" s="283">
        <v>0</v>
      </c>
      <c r="K61" s="283">
        <v>31</v>
      </c>
      <c r="L61" s="283">
        <v>31</v>
      </c>
      <c r="M61" s="283">
        <v>5</v>
      </c>
      <c r="N61" s="283">
        <f t="shared" si="44"/>
        <v>0.31</v>
      </c>
      <c r="O61" s="283">
        <f t="shared" si="44"/>
        <v>0.31</v>
      </c>
      <c r="P61" s="283">
        <f t="shared" si="44"/>
        <v>0.05</v>
      </c>
      <c r="Q61" s="363">
        <f t="shared" si="45"/>
        <v>4.8050000000000002E-3</v>
      </c>
      <c r="R61" s="279">
        <v>0.92</v>
      </c>
      <c r="S61" s="281" t="s">
        <v>335</v>
      </c>
      <c r="T61" s="282">
        <v>12</v>
      </c>
      <c r="U61" s="283">
        <v>31</v>
      </c>
      <c r="V61" s="283">
        <v>31</v>
      </c>
      <c r="W61" s="283">
        <v>59</v>
      </c>
      <c r="X61" s="283">
        <f t="shared" si="40"/>
        <v>0.31</v>
      </c>
      <c r="Y61" s="283">
        <f t="shared" si="40"/>
        <v>0.31</v>
      </c>
      <c r="Z61" s="283">
        <f t="shared" si="40"/>
        <v>0.59</v>
      </c>
      <c r="AA61" s="283">
        <f t="shared" si="32"/>
        <v>5.6698999999999992E-2</v>
      </c>
      <c r="AB61" s="24">
        <v>250</v>
      </c>
      <c r="AC61" s="25"/>
      <c r="AD61" s="26">
        <f t="shared" si="25"/>
        <v>240</v>
      </c>
      <c r="AE61" s="162"/>
      <c r="AF61" s="27">
        <f t="shared" si="26"/>
        <v>235</v>
      </c>
      <c r="AG61" s="27"/>
      <c r="AH61" s="28">
        <f t="shared" si="27"/>
        <v>225</v>
      </c>
      <c r="AI61" s="28"/>
      <c r="AJ61" s="29">
        <f t="shared" si="28"/>
        <v>210</v>
      </c>
      <c r="AK61" s="165"/>
      <c r="AL61" s="30">
        <f t="shared" si="29"/>
        <v>205</v>
      </c>
      <c r="AM61" s="31"/>
      <c r="AN61" s="31">
        <f t="shared" si="4"/>
        <v>45</v>
      </c>
      <c r="AO61" s="32"/>
      <c r="AP61" s="33">
        <v>200</v>
      </c>
      <c r="AQ61" s="34"/>
      <c r="AR61" s="35">
        <f t="shared" si="6"/>
        <v>50</v>
      </c>
      <c r="AS61" s="36"/>
      <c r="AT61" s="37">
        <f t="shared" si="20"/>
        <v>190</v>
      </c>
      <c r="AU61" s="38"/>
      <c r="AV61" s="38">
        <f t="shared" si="8"/>
        <v>60</v>
      </c>
      <c r="AW61" s="39"/>
      <c r="AX61" s="40">
        <v>180</v>
      </c>
      <c r="AY61" s="41"/>
      <c r="AZ61" s="42">
        <f t="shared" si="10"/>
        <v>70</v>
      </c>
      <c r="BA61" s="43"/>
      <c r="BB61" s="40">
        <v>128</v>
      </c>
      <c r="BC61" s="41"/>
      <c r="BD61" s="267">
        <f t="shared" si="42"/>
        <v>0.953125</v>
      </c>
      <c r="BE61" s="268">
        <f t="shared" si="24"/>
        <v>0.40625</v>
      </c>
    </row>
    <row r="62" spans="1:57" ht="40.5" customHeight="1">
      <c r="A62" t="s">
        <v>224</v>
      </c>
      <c r="B62" s="5"/>
      <c r="C62" s="44" t="s">
        <v>72</v>
      </c>
      <c r="D62" s="45"/>
      <c r="E62" s="52">
        <v>0</v>
      </c>
      <c r="F62" s="314" t="s">
        <v>36</v>
      </c>
      <c r="G62" s="283"/>
      <c r="H62" s="283">
        <v>0</v>
      </c>
      <c r="I62" s="283">
        <v>0</v>
      </c>
      <c r="J62" s="283">
        <v>0</v>
      </c>
      <c r="K62" s="283">
        <f t="shared" ref="K62:M64" si="46">H62/10</f>
        <v>0</v>
      </c>
      <c r="L62" s="283">
        <f t="shared" si="46"/>
        <v>0</v>
      </c>
      <c r="M62" s="283">
        <f t="shared" si="46"/>
        <v>0</v>
      </c>
      <c r="N62" s="283">
        <f t="shared" si="44"/>
        <v>0</v>
      </c>
      <c r="O62" s="283">
        <f t="shared" si="44"/>
        <v>0</v>
      </c>
      <c r="P62" s="283">
        <f t="shared" si="44"/>
        <v>0</v>
      </c>
      <c r="Q62" s="363">
        <f t="shared" si="45"/>
        <v>0</v>
      </c>
      <c r="R62" s="279">
        <v>7.4999999999999997E-2</v>
      </c>
      <c r="S62" s="281" t="s">
        <v>335</v>
      </c>
      <c r="T62" s="282">
        <v>50</v>
      </c>
      <c r="U62" s="283">
        <v>7.5</v>
      </c>
      <c r="V62" s="283">
        <v>5</v>
      </c>
      <c r="W62" s="283">
        <v>4</v>
      </c>
      <c r="X62" s="283">
        <f t="shared" ref="X62:Z81" si="47">U62/100</f>
        <v>7.4999999999999997E-2</v>
      </c>
      <c r="Y62" s="283">
        <f t="shared" si="47"/>
        <v>0.05</v>
      </c>
      <c r="Z62" s="283">
        <f t="shared" si="47"/>
        <v>0.04</v>
      </c>
      <c r="AA62" s="283">
        <f t="shared" si="32"/>
        <v>1.4999999999999999E-4</v>
      </c>
      <c r="AB62" s="24">
        <v>200</v>
      </c>
      <c r="AC62" s="25"/>
      <c r="AD62" s="26">
        <f t="shared" si="25"/>
        <v>190</v>
      </c>
      <c r="AE62" s="162"/>
      <c r="AF62" s="27">
        <f t="shared" si="26"/>
        <v>190</v>
      </c>
      <c r="AG62" s="27"/>
      <c r="AH62" s="28">
        <f t="shared" si="27"/>
        <v>180</v>
      </c>
      <c r="AI62" s="28"/>
      <c r="AJ62" s="29">
        <f t="shared" si="28"/>
        <v>170</v>
      </c>
      <c r="AK62" s="165"/>
      <c r="AL62" s="30">
        <f t="shared" si="29"/>
        <v>165</v>
      </c>
      <c r="AM62" s="31"/>
      <c r="AN62" s="31">
        <f t="shared" si="4"/>
        <v>35</v>
      </c>
      <c r="AO62" s="32"/>
      <c r="AP62" s="33">
        <v>160</v>
      </c>
      <c r="AQ62" s="34"/>
      <c r="AR62" s="35">
        <f t="shared" si="6"/>
        <v>40</v>
      </c>
      <c r="AS62" s="36"/>
      <c r="AT62" s="37">
        <f t="shared" si="20"/>
        <v>150</v>
      </c>
      <c r="AU62" s="38"/>
      <c r="AV62" s="38">
        <f t="shared" si="8"/>
        <v>50</v>
      </c>
      <c r="AW62" s="39"/>
      <c r="AX62" s="40">
        <v>140</v>
      </c>
      <c r="AY62" s="41"/>
      <c r="AZ62" s="42">
        <f t="shared" si="10"/>
        <v>60</v>
      </c>
      <c r="BA62" s="43"/>
      <c r="BB62" s="40">
        <v>35</v>
      </c>
      <c r="BC62" s="41"/>
      <c r="BD62" s="267">
        <f t="shared" si="42"/>
        <v>4.7142857142857144</v>
      </c>
      <c r="BE62" s="268">
        <f t="shared" si="24"/>
        <v>3</v>
      </c>
    </row>
    <row r="63" spans="1:57" ht="40.5" customHeight="1">
      <c r="A63" t="s">
        <v>225</v>
      </c>
      <c r="B63" s="5"/>
      <c r="C63" s="44" t="s">
        <v>73</v>
      </c>
      <c r="D63" s="45"/>
      <c r="E63" s="23">
        <v>0</v>
      </c>
      <c r="F63" s="314" t="s">
        <v>28</v>
      </c>
      <c r="G63" s="283"/>
      <c r="H63" s="283">
        <v>0</v>
      </c>
      <c r="I63" s="283">
        <v>0</v>
      </c>
      <c r="J63" s="283">
        <v>21</v>
      </c>
      <c r="K63" s="283">
        <f t="shared" si="46"/>
        <v>0</v>
      </c>
      <c r="L63" s="283">
        <f t="shared" si="46"/>
        <v>0</v>
      </c>
      <c r="M63" s="283">
        <f t="shared" si="46"/>
        <v>2.1</v>
      </c>
      <c r="N63" s="283">
        <v>1.5</v>
      </c>
      <c r="O63" s="283">
        <v>0.05</v>
      </c>
      <c r="P63" s="283">
        <f>M63/100</f>
        <v>2.1000000000000001E-2</v>
      </c>
      <c r="Q63" s="363">
        <f>N63*O63*P63</f>
        <v>1.5750000000000002E-3</v>
      </c>
      <c r="R63" s="279">
        <v>0.8</v>
      </c>
      <c r="S63" s="281" t="s">
        <v>346</v>
      </c>
      <c r="T63" s="282">
        <v>1</v>
      </c>
      <c r="U63" s="283"/>
      <c r="V63" s="283"/>
      <c r="W63" s="283"/>
      <c r="X63" s="283">
        <f t="shared" si="47"/>
        <v>0</v>
      </c>
      <c r="Y63" s="283">
        <f t="shared" si="47"/>
        <v>0</v>
      </c>
      <c r="Z63" s="283">
        <f t="shared" si="47"/>
        <v>0</v>
      </c>
      <c r="AA63" s="283">
        <f>Z63*Y63*X63</f>
        <v>0</v>
      </c>
      <c r="AB63" s="24">
        <v>125</v>
      </c>
      <c r="AC63" s="25"/>
      <c r="AD63" s="26">
        <f t="shared" si="25"/>
        <v>120</v>
      </c>
      <c r="AE63" s="162"/>
      <c r="AF63" s="27">
        <f t="shared" si="26"/>
        <v>115</v>
      </c>
      <c r="AG63" s="27"/>
      <c r="AH63" s="28">
        <f t="shared" si="27"/>
        <v>110</v>
      </c>
      <c r="AI63" s="28"/>
      <c r="AJ63" s="29">
        <f t="shared" si="28"/>
        <v>105</v>
      </c>
      <c r="AK63" s="165"/>
      <c r="AL63" s="30">
        <f t="shared" si="29"/>
        <v>100</v>
      </c>
      <c r="AM63" s="31"/>
      <c r="AN63" s="31">
        <f t="shared" si="4"/>
        <v>25</v>
      </c>
      <c r="AO63" s="32"/>
      <c r="AP63" s="33">
        <v>100</v>
      </c>
      <c r="AQ63" s="34"/>
      <c r="AR63" s="35">
        <f t="shared" si="6"/>
        <v>25</v>
      </c>
      <c r="AS63" s="36"/>
      <c r="AT63" s="37">
        <f t="shared" si="20"/>
        <v>97.5</v>
      </c>
      <c r="AU63" s="38"/>
      <c r="AV63" s="38">
        <f t="shared" si="8"/>
        <v>27.5</v>
      </c>
      <c r="AW63" s="39"/>
      <c r="AX63" s="40">
        <v>95</v>
      </c>
      <c r="AY63" s="41"/>
      <c r="AZ63" s="42">
        <f t="shared" si="10"/>
        <v>30</v>
      </c>
      <c r="BA63" s="43"/>
      <c r="BB63" s="40">
        <v>75</v>
      </c>
      <c r="BC63" s="41"/>
      <c r="BD63" s="267">
        <f t="shared" si="42"/>
        <v>0.66666666666666663</v>
      </c>
      <c r="BE63" s="268">
        <f t="shared" si="24"/>
        <v>0.26666666666666666</v>
      </c>
    </row>
    <row r="64" spans="1:57" ht="40.5" customHeight="1">
      <c r="A64" t="s">
        <v>226</v>
      </c>
      <c r="B64" s="5"/>
      <c r="C64" s="44" t="s">
        <v>74</v>
      </c>
      <c r="D64" s="45"/>
      <c r="E64" s="23">
        <v>3</v>
      </c>
      <c r="F64" s="314" t="s">
        <v>28</v>
      </c>
      <c r="G64" s="283"/>
      <c r="H64" s="283">
        <v>0</v>
      </c>
      <c r="I64" s="283">
        <v>0</v>
      </c>
      <c r="J64" s="283">
        <v>12.5</v>
      </c>
      <c r="K64" s="283">
        <f t="shared" si="46"/>
        <v>0</v>
      </c>
      <c r="L64" s="283">
        <f t="shared" si="46"/>
        <v>0</v>
      </c>
      <c r="M64" s="283">
        <f t="shared" si="46"/>
        <v>1.25</v>
      </c>
      <c r="N64" s="283">
        <v>2.5</v>
      </c>
      <c r="O64" s="283">
        <v>1.2</v>
      </c>
      <c r="P64" s="283">
        <f>M64/100</f>
        <v>1.2500000000000001E-2</v>
      </c>
      <c r="Q64" s="363">
        <f t="shared" ref="Q64:Q93" si="48">N64*O64*P64</f>
        <v>3.7500000000000006E-2</v>
      </c>
      <c r="R64" s="279">
        <v>32.5</v>
      </c>
      <c r="S64" s="281" t="s">
        <v>344</v>
      </c>
      <c r="T64" s="282">
        <v>52</v>
      </c>
      <c r="U64" s="283"/>
      <c r="V64" s="283"/>
      <c r="W64" s="283"/>
      <c r="X64" s="283">
        <f t="shared" si="47"/>
        <v>0</v>
      </c>
      <c r="Y64" s="283">
        <f t="shared" si="47"/>
        <v>0</v>
      </c>
      <c r="Z64" s="283">
        <f t="shared" si="47"/>
        <v>0</v>
      </c>
      <c r="AA64" s="283">
        <f>Z64*Y64*X64</f>
        <v>0</v>
      </c>
      <c r="AB64" s="24">
        <v>520</v>
      </c>
      <c r="AC64" s="25">
        <f>AB64/$E64</f>
        <v>173.33333333333334</v>
      </c>
      <c r="AD64" s="26">
        <f t="shared" si="25"/>
        <v>500</v>
      </c>
      <c r="AE64" s="162">
        <f>AD64/$E64</f>
        <v>166.66666666666666</v>
      </c>
      <c r="AF64" s="27">
        <f t="shared" si="26"/>
        <v>490</v>
      </c>
      <c r="AG64" s="27">
        <f>AF64/$E64</f>
        <v>163.33333333333334</v>
      </c>
      <c r="AH64" s="28">
        <f t="shared" si="27"/>
        <v>465</v>
      </c>
      <c r="AI64" s="28">
        <f>AH64/$E64</f>
        <v>155</v>
      </c>
      <c r="AJ64" s="29">
        <f t="shared" si="28"/>
        <v>440</v>
      </c>
      <c r="AK64" s="165">
        <f>AJ64/$E64</f>
        <v>146.66666666666666</v>
      </c>
      <c r="AL64" s="30">
        <f t="shared" si="29"/>
        <v>430</v>
      </c>
      <c r="AM64" s="31">
        <f>AL64/$E64</f>
        <v>143.33333333333334</v>
      </c>
      <c r="AN64" s="31">
        <f t="shared" si="4"/>
        <v>90</v>
      </c>
      <c r="AO64" s="32">
        <f>AN64/E64</f>
        <v>30</v>
      </c>
      <c r="AP64" s="33">
        <v>425</v>
      </c>
      <c r="AQ64" s="34">
        <f>AP64/$E64</f>
        <v>141.66666666666666</v>
      </c>
      <c r="AR64" s="35">
        <f t="shared" si="6"/>
        <v>95</v>
      </c>
      <c r="AS64" s="36">
        <f>AR64/E64</f>
        <v>31.666666666666668</v>
      </c>
      <c r="AT64" s="37">
        <f t="shared" si="20"/>
        <v>420</v>
      </c>
      <c r="AU64" s="38">
        <f>AT64/$E64</f>
        <v>140</v>
      </c>
      <c r="AV64" s="38">
        <f t="shared" si="8"/>
        <v>100</v>
      </c>
      <c r="AW64" s="39">
        <f>AV64/E64</f>
        <v>33.333333333333336</v>
      </c>
      <c r="AX64" s="40">
        <v>415</v>
      </c>
      <c r="AY64" s="41">
        <f>AX64/$E64</f>
        <v>138.33333333333334</v>
      </c>
      <c r="AZ64" s="42">
        <f t="shared" si="10"/>
        <v>105</v>
      </c>
      <c r="BA64" s="43">
        <f>AZ64/$E64</f>
        <v>35</v>
      </c>
      <c r="BB64" s="40">
        <v>276</v>
      </c>
      <c r="BC64" s="41">
        <f>BB64/$E64</f>
        <v>92</v>
      </c>
      <c r="BD64" s="267">
        <f t="shared" si="42"/>
        <v>0.88405797101449279</v>
      </c>
      <c r="BE64" s="268">
        <f t="shared" si="24"/>
        <v>0.50362318840579712</v>
      </c>
    </row>
    <row r="65" spans="1:57" ht="40.5" customHeight="1">
      <c r="A65" t="s">
        <v>227</v>
      </c>
      <c r="B65" s="5"/>
      <c r="C65" s="44" t="s">
        <v>75</v>
      </c>
      <c r="D65" s="45"/>
      <c r="E65" s="23">
        <v>0</v>
      </c>
      <c r="F65" s="314" t="s">
        <v>76</v>
      </c>
      <c r="G65" s="283"/>
      <c r="H65" s="283">
        <v>0</v>
      </c>
      <c r="I65" s="283">
        <v>0</v>
      </c>
      <c r="J65" s="283">
        <v>0</v>
      </c>
      <c r="K65" s="283">
        <v>29</v>
      </c>
      <c r="L65" s="283">
        <v>29</v>
      </c>
      <c r="M65" s="283">
        <v>24</v>
      </c>
      <c r="N65" s="283">
        <f t="shared" ref="N65:P77" si="49">K65/100</f>
        <v>0.28999999999999998</v>
      </c>
      <c r="O65" s="283">
        <f t="shared" si="49"/>
        <v>0.28999999999999998</v>
      </c>
      <c r="P65" s="283">
        <f t="shared" si="49"/>
        <v>0.24</v>
      </c>
      <c r="Q65" s="363">
        <f t="shared" si="48"/>
        <v>2.0183999999999997E-2</v>
      </c>
      <c r="R65" s="279">
        <v>6</v>
      </c>
      <c r="S65" s="281" t="s">
        <v>76</v>
      </c>
      <c r="T65" s="282">
        <v>1</v>
      </c>
      <c r="U65" s="283"/>
      <c r="V65" s="283"/>
      <c r="W65" s="283"/>
      <c r="X65" s="283">
        <f t="shared" si="47"/>
        <v>0</v>
      </c>
      <c r="Y65" s="283">
        <f t="shared" si="47"/>
        <v>0</v>
      </c>
      <c r="Z65" s="283">
        <f t="shared" si="47"/>
        <v>0</v>
      </c>
      <c r="AA65" s="283">
        <f t="shared" ref="AA65:AA77" si="50">Z65*Y65*X65</f>
        <v>0</v>
      </c>
      <c r="AB65" s="24">
        <v>320</v>
      </c>
      <c r="AC65" s="25"/>
      <c r="AD65" s="26">
        <f t="shared" si="25"/>
        <v>310</v>
      </c>
      <c r="AE65" s="162"/>
      <c r="AF65" s="27">
        <f t="shared" si="26"/>
        <v>300</v>
      </c>
      <c r="AG65" s="27"/>
      <c r="AH65" s="28">
        <f t="shared" si="27"/>
        <v>285</v>
      </c>
      <c r="AI65" s="28"/>
      <c r="AJ65" s="29">
        <f t="shared" si="28"/>
        <v>270</v>
      </c>
      <c r="AK65" s="165"/>
      <c r="AL65" s="30">
        <f t="shared" si="29"/>
        <v>265</v>
      </c>
      <c r="AM65" s="31"/>
      <c r="AN65" s="31">
        <f t="shared" si="4"/>
        <v>55</v>
      </c>
      <c r="AO65" s="32"/>
      <c r="AP65" s="33">
        <v>255</v>
      </c>
      <c r="AQ65" s="34"/>
      <c r="AR65" s="35">
        <f t="shared" si="6"/>
        <v>65</v>
      </c>
      <c r="AS65" s="36"/>
      <c r="AT65" s="37">
        <f t="shared" si="20"/>
        <v>247.5</v>
      </c>
      <c r="AU65" s="38"/>
      <c r="AV65" s="38">
        <f t="shared" si="8"/>
        <v>72.5</v>
      </c>
      <c r="AW65" s="39"/>
      <c r="AX65" s="40">
        <v>240</v>
      </c>
      <c r="AY65" s="41"/>
      <c r="AZ65" s="42">
        <f t="shared" si="10"/>
        <v>80</v>
      </c>
      <c r="BA65" s="43"/>
      <c r="BB65" s="40">
        <v>200</v>
      </c>
      <c r="BC65" s="41"/>
      <c r="BD65" s="267">
        <f t="shared" si="42"/>
        <v>0.6</v>
      </c>
      <c r="BE65" s="268">
        <f t="shared" si="24"/>
        <v>0.2</v>
      </c>
    </row>
    <row r="66" spans="1:57" ht="40.5" customHeight="1">
      <c r="A66" t="s">
        <v>228</v>
      </c>
      <c r="B66" s="5"/>
      <c r="C66" s="44" t="s">
        <v>77</v>
      </c>
      <c r="D66" s="45"/>
      <c r="E66" s="23">
        <v>0</v>
      </c>
      <c r="F66" s="314" t="s">
        <v>76</v>
      </c>
      <c r="G66" s="283"/>
      <c r="H66" s="283">
        <v>0</v>
      </c>
      <c r="I66" s="283">
        <v>0</v>
      </c>
      <c r="J66" s="283">
        <v>0</v>
      </c>
      <c r="K66" s="283">
        <v>29</v>
      </c>
      <c r="L66" s="283">
        <v>29</v>
      </c>
      <c r="M66" s="283">
        <v>24</v>
      </c>
      <c r="N66" s="283">
        <f t="shared" si="49"/>
        <v>0.28999999999999998</v>
      </c>
      <c r="O66" s="283">
        <f t="shared" si="49"/>
        <v>0.28999999999999998</v>
      </c>
      <c r="P66" s="283">
        <f t="shared" si="49"/>
        <v>0.24</v>
      </c>
      <c r="Q66" s="363">
        <f t="shared" si="48"/>
        <v>2.0183999999999997E-2</v>
      </c>
      <c r="R66" s="279">
        <v>6</v>
      </c>
      <c r="S66" s="281" t="s">
        <v>76</v>
      </c>
      <c r="T66" s="282">
        <v>1</v>
      </c>
      <c r="U66" s="283"/>
      <c r="V66" s="283"/>
      <c r="W66" s="283"/>
      <c r="X66" s="283">
        <f t="shared" si="47"/>
        <v>0</v>
      </c>
      <c r="Y66" s="283">
        <f t="shared" si="47"/>
        <v>0</v>
      </c>
      <c r="Z66" s="283">
        <f t="shared" si="47"/>
        <v>0</v>
      </c>
      <c r="AA66" s="283">
        <f t="shared" si="50"/>
        <v>0</v>
      </c>
      <c r="AB66" s="24">
        <v>320</v>
      </c>
      <c r="AC66" s="25"/>
      <c r="AD66" s="26">
        <f t="shared" si="25"/>
        <v>310</v>
      </c>
      <c r="AE66" s="162"/>
      <c r="AF66" s="27">
        <f t="shared" si="26"/>
        <v>300</v>
      </c>
      <c r="AG66" s="27"/>
      <c r="AH66" s="28">
        <f t="shared" si="27"/>
        <v>285</v>
      </c>
      <c r="AI66" s="28"/>
      <c r="AJ66" s="29">
        <f t="shared" si="28"/>
        <v>270</v>
      </c>
      <c r="AK66" s="165"/>
      <c r="AL66" s="30">
        <f t="shared" si="29"/>
        <v>265</v>
      </c>
      <c r="AM66" s="31"/>
      <c r="AN66" s="31">
        <f t="shared" si="4"/>
        <v>55</v>
      </c>
      <c r="AO66" s="32"/>
      <c r="AP66" s="33">
        <v>255</v>
      </c>
      <c r="AQ66" s="34"/>
      <c r="AR66" s="35">
        <f t="shared" si="6"/>
        <v>65</v>
      </c>
      <c r="AS66" s="36"/>
      <c r="AT66" s="37">
        <f t="shared" si="20"/>
        <v>247.5</v>
      </c>
      <c r="AU66" s="38"/>
      <c r="AV66" s="38">
        <f t="shared" si="8"/>
        <v>72.5</v>
      </c>
      <c r="AW66" s="39"/>
      <c r="AX66" s="40">
        <v>240</v>
      </c>
      <c r="AY66" s="41"/>
      <c r="AZ66" s="42">
        <f t="shared" si="10"/>
        <v>80</v>
      </c>
      <c r="BA66" s="43"/>
      <c r="BB66" s="40">
        <v>200</v>
      </c>
      <c r="BC66" s="41"/>
      <c r="BD66" s="267">
        <f t="shared" si="42"/>
        <v>0.6</v>
      </c>
      <c r="BE66" s="268">
        <f t="shared" si="24"/>
        <v>0.2</v>
      </c>
    </row>
    <row r="67" spans="1:57" ht="40.5" customHeight="1" thickBot="1">
      <c r="A67" t="s">
        <v>229</v>
      </c>
      <c r="B67" s="5"/>
      <c r="C67" s="286" t="s">
        <v>78</v>
      </c>
      <c r="D67" s="199"/>
      <c r="E67" s="287">
        <v>0</v>
      </c>
      <c r="F67" s="315" t="s">
        <v>76</v>
      </c>
      <c r="G67" s="283"/>
      <c r="H67" s="297">
        <v>0</v>
      </c>
      <c r="I67" s="297">
        <v>0</v>
      </c>
      <c r="J67" s="297">
        <v>0</v>
      </c>
      <c r="K67" s="297">
        <v>30</v>
      </c>
      <c r="L67" s="297">
        <v>29</v>
      </c>
      <c r="M67" s="297">
        <v>24</v>
      </c>
      <c r="N67" s="297">
        <f t="shared" si="49"/>
        <v>0.3</v>
      </c>
      <c r="O67" s="297">
        <f t="shared" si="49"/>
        <v>0.28999999999999998</v>
      </c>
      <c r="P67" s="297">
        <f t="shared" si="49"/>
        <v>0.24</v>
      </c>
      <c r="Q67" s="364">
        <f t="shared" si="48"/>
        <v>2.0879999999999999E-2</v>
      </c>
      <c r="R67" s="295">
        <v>7</v>
      </c>
      <c r="S67" s="288" t="s">
        <v>76</v>
      </c>
      <c r="T67" s="296">
        <v>1</v>
      </c>
      <c r="U67" s="297"/>
      <c r="V67" s="297"/>
      <c r="W67" s="297"/>
      <c r="X67" s="297">
        <f t="shared" si="47"/>
        <v>0</v>
      </c>
      <c r="Y67" s="297">
        <f t="shared" si="47"/>
        <v>0</v>
      </c>
      <c r="Z67" s="297">
        <f t="shared" si="47"/>
        <v>0</v>
      </c>
      <c r="AA67" s="297">
        <f t="shared" si="50"/>
        <v>0</v>
      </c>
      <c r="AB67" s="183">
        <v>395</v>
      </c>
      <c r="AC67" s="184"/>
      <c r="AD67" s="320">
        <f t="shared" si="25"/>
        <v>380</v>
      </c>
      <c r="AE67" s="185"/>
      <c r="AF67" s="186">
        <f t="shared" si="26"/>
        <v>375</v>
      </c>
      <c r="AG67" s="186"/>
      <c r="AH67" s="187">
        <f t="shared" si="27"/>
        <v>355</v>
      </c>
      <c r="AI67" s="187"/>
      <c r="AJ67" s="321">
        <f t="shared" si="28"/>
        <v>335</v>
      </c>
      <c r="AK67" s="188"/>
      <c r="AL67" s="322">
        <f t="shared" si="29"/>
        <v>325</v>
      </c>
      <c r="AM67" s="323"/>
      <c r="AN67" s="323">
        <f t="shared" si="4"/>
        <v>70</v>
      </c>
      <c r="AO67" s="324"/>
      <c r="AP67" s="55">
        <v>315</v>
      </c>
      <c r="AQ67" s="56"/>
      <c r="AR67" s="35">
        <f t="shared" si="6"/>
        <v>80</v>
      </c>
      <c r="AS67" s="57"/>
      <c r="AT67" s="37">
        <f t="shared" si="20"/>
        <v>307.5</v>
      </c>
      <c r="AU67" s="58"/>
      <c r="AV67" s="38">
        <f t="shared" si="8"/>
        <v>87.5</v>
      </c>
      <c r="AW67" s="59"/>
      <c r="AX67" s="60">
        <v>300</v>
      </c>
      <c r="AY67" s="61"/>
      <c r="AZ67" s="42">
        <f t="shared" si="10"/>
        <v>95</v>
      </c>
      <c r="BA67" s="62"/>
      <c r="BB67" s="60">
        <v>225</v>
      </c>
      <c r="BC67" s="61"/>
      <c r="BD67" s="267">
        <f t="shared" si="42"/>
        <v>0.75555555555555554</v>
      </c>
      <c r="BE67" s="268">
        <f t="shared" si="24"/>
        <v>0.33333333333333331</v>
      </c>
    </row>
    <row r="68" spans="1:57" ht="40.5" customHeight="1">
      <c r="A68" t="s">
        <v>230</v>
      </c>
      <c r="B68" s="5"/>
      <c r="C68" s="84" t="s">
        <v>79</v>
      </c>
      <c r="D68" s="85"/>
      <c r="E68" s="86">
        <v>1</v>
      </c>
      <c r="F68" s="316" t="s">
        <v>2</v>
      </c>
      <c r="G68" s="283"/>
      <c r="H68" s="304">
        <v>0</v>
      </c>
      <c r="I68" s="304">
        <v>0</v>
      </c>
      <c r="J68" s="304">
        <v>12.5</v>
      </c>
      <c r="K68" s="304">
        <f t="shared" ref="K68:M83" si="51">H68/10</f>
        <v>0</v>
      </c>
      <c r="L68" s="304">
        <f t="shared" si="51"/>
        <v>0</v>
      </c>
      <c r="M68" s="304">
        <f t="shared" si="51"/>
        <v>1.25</v>
      </c>
      <c r="N68" s="304">
        <v>2</v>
      </c>
      <c r="O68" s="304">
        <v>0.5</v>
      </c>
      <c r="P68" s="304">
        <f t="shared" si="49"/>
        <v>1.2500000000000001E-2</v>
      </c>
      <c r="Q68" s="365">
        <f t="shared" si="48"/>
        <v>1.2500000000000001E-2</v>
      </c>
      <c r="R68" s="302"/>
      <c r="S68" s="289" t="s">
        <v>346</v>
      </c>
      <c r="T68" s="303">
        <v>1</v>
      </c>
      <c r="U68" s="304"/>
      <c r="V68" s="304"/>
      <c r="W68" s="304"/>
      <c r="X68" s="304">
        <f t="shared" si="47"/>
        <v>0</v>
      </c>
      <c r="Y68" s="304">
        <f t="shared" si="47"/>
        <v>0</v>
      </c>
      <c r="Z68" s="304">
        <f t="shared" si="47"/>
        <v>0</v>
      </c>
      <c r="AA68" s="366">
        <f t="shared" si="50"/>
        <v>0</v>
      </c>
      <c r="AB68" s="167">
        <v>4775</v>
      </c>
      <c r="AC68" s="168">
        <f t="shared" ref="AC68:AC93" si="52">AB68/$E68</f>
        <v>4775</v>
      </c>
      <c r="AD68" s="169">
        <v>4630</v>
      </c>
      <c r="AE68" s="190"/>
      <c r="AF68" s="325">
        <v>4630</v>
      </c>
      <c r="AG68" s="325"/>
      <c r="AH68" s="326">
        <v>4535</v>
      </c>
      <c r="AI68" s="326"/>
      <c r="AJ68" s="327">
        <v>4535</v>
      </c>
      <c r="AK68" s="340"/>
      <c r="AL68" s="170">
        <v>4295</v>
      </c>
      <c r="AM68" s="171">
        <v>4295</v>
      </c>
      <c r="AN68" s="171">
        <v>480</v>
      </c>
      <c r="AO68" s="328">
        <v>480</v>
      </c>
      <c r="AP68" s="172">
        <v>4055</v>
      </c>
      <c r="AQ68" s="173">
        <v>4055</v>
      </c>
      <c r="AR68" s="174">
        <v>720</v>
      </c>
      <c r="AS68" s="175">
        <v>720</v>
      </c>
      <c r="AT68" s="176">
        <v>3840</v>
      </c>
      <c r="AU68" s="177">
        <v>3840</v>
      </c>
      <c r="AV68" s="177">
        <v>935</v>
      </c>
      <c r="AW68" s="178">
        <v>935</v>
      </c>
      <c r="AX68" s="179">
        <v>3630</v>
      </c>
      <c r="AY68" s="180">
        <f t="shared" ref="AY68:AY93" si="53">AX68/$E68</f>
        <v>3630</v>
      </c>
      <c r="AZ68" s="181">
        <v>1145</v>
      </c>
      <c r="BA68" s="182">
        <v>1145</v>
      </c>
      <c r="BB68" s="179">
        <v>2699.157603078274</v>
      </c>
      <c r="BC68" s="180">
        <f t="shared" ref="BC68:BC123" si="54">BB68/$E68</f>
        <v>2699.157603078274</v>
      </c>
      <c r="BD68" s="269">
        <f t="shared" si="42"/>
        <v>0.76907046648714272</v>
      </c>
      <c r="BE68" s="270">
        <f t="shared" si="24"/>
        <v>0.34486404049179642</v>
      </c>
    </row>
    <row r="69" spans="1:57" ht="40.5" customHeight="1">
      <c r="A69" t="s">
        <v>231</v>
      </c>
      <c r="B69" s="5"/>
      <c r="C69" s="64" t="s">
        <v>80</v>
      </c>
      <c r="D69" s="45"/>
      <c r="E69" s="65">
        <v>1</v>
      </c>
      <c r="F69" s="317" t="s">
        <v>2</v>
      </c>
      <c r="G69" s="283"/>
      <c r="H69" s="283">
        <v>0</v>
      </c>
      <c r="I69" s="283">
        <v>0</v>
      </c>
      <c r="J69" s="283">
        <v>25</v>
      </c>
      <c r="K69" s="283">
        <f t="shared" si="51"/>
        <v>0</v>
      </c>
      <c r="L69" s="283">
        <f t="shared" si="51"/>
        <v>0</v>
      </c>
      <c r="M69" s="283">
        <f t="shared" si="51"/>
        <v>2.5</v>
      </c>
      <c r="N69" s="283">
        <v>2</v>
      </c>
      <c r="O69" s="283">
        <v>0.5</v>
      </c>
      <c r="P69" s="283">
        <f t="shared" si="49"/>
        <v>2.5000000000000001E-2</v>
      </c>
      <c r="Q69" s="363">
        <f t="shared" si="48"/>
        <v>2.5000000000000001E-2</v>
      </c>
      <c r="R69" s="279"/>
      <c r="S69" s="281" t="s">
        <v>346</v>
      </c>
      <c r="T69" s="282">
        <v>1</v>
      </c>
      <c r="U69" s="283"/>
      <c r="V69" s="283"/>
      <c r="W69" s="283"/>
      <c r="X69" s="283">
        <f t="shared" si="47"/>
        <v>0</v>
      </c>
      <c r="Y69" s="283">
        <f t="shared" si="47"/>
        <v>0</v>
      </c>
      <c r="Z69" s="283">
        <f t="shared" si="47"/>
        <v>0</v>
      </c>
      <c r="AA69" s="367">
        <f t="shared" si="50"/>
        <v>0</v>
      </c>
      <c r="AB69" s="66">
        <v>7620</v>
      </c>
      <c r="AC69" s="67">
        <f t="shared" si="52"/>
        <v>7620</v>
      </c>
      <c r="AD69" s="68">
        <v>7390</v>
      </c>
      <c r="AE69" s="189"/>
      <c r="AF69" s="93">
        <v>7390</v>
      </c>
      <c r="AG69" s="93"/>
      <c r="AH69" s="95">
        <v>7235</v>
      </c>
      <c r="AI69" s="95"/>
      <c r="AJ69" s="97">
        <v>7235</v>
      </c>
      <c r="AK69" s="341"/>
      <c r="AL69" s="69">
        <v>6855</v>
      </c>
      <c r="AM69" s="70">
        <v>6855</v>
      </c>
      <c r="AN69" s="70">
        <v>765</v>
      </c>
      <c r="AO69" s="329">
        <v>765</v>
      </c>
      <c r="AP69" s="71">
        <v>6475</v>
      </c>
      <c r="AQ69" s="72">
        <v>6475</v>
      </c>
      <c r="AR69" s="73">
        <v>1145</v>
      </c>
      <c r="AS69" s="74">
        <v>1145</v>
      </c>
      <c r="AT69" s="75">
        <v>6135</v>
      </c>
      <c r="AU69" s="76">
        <v>6135</v>
      </c>
      <c r="AV69" s="76">
        <v>1485</v>
      </c>
      <c r="AW69" s="77">
        <v>1485</v>
      </c>
      <c r="AX69" s="78">
        <v>5795</v>
      </c>
      <c r="AY69" s="79">
        <f t="shared" si="53"/>
        <v>5795</v>
      </c>
      <c r="AZ69" s="80">
        <v>1825</v>
      </c>
      <c r="BA69" s="81">
        <v>1825</v>
      </c>
      <c r="BB69" s="78">
        <v>4501.8876571323372</v>
      </c>
      <c r="BC69" s="79">
        <f t="shared" si="54"/>
        <v>4501.8876571323372</v>
      </c>
      <c r="BD69" s="271">
        <f t="shared" si="42"/>
        <v>0.69262331278472489</v>
      </c>
      <c r="BE69" s="272">
        <f t="shared" si="24"/>
        <v>0.2872378080823465</v>
      </c>
    </row>
    <row r="70" spans="1:57" ht="40.5" customHeight="1">
      <c r="A70" t="s">
        <v>232</v>
      </c>
      <c r="B70" s="5"/>
      <c r="C70" s="64" t="s">
        <v>81</v>
      </c>
      <c r="D70" s="45"/>
      <c r="E70" s="65">
        <v>1</v>
      </c>
      <c r="F70" s="317" t="s">
        <v>2</v>
      </c>
      <c r="G70" s="283"/>
      <c r="H70" s="283">
        <v>0</v>
      </c>
      <c r="I70" s="283">
        <v>0</v>
      </c>
      <c r="J70" s="283">
        <v>12.5</v>
      </c>
      <c r="K70" s="283">
        <f t="shared" si="51"/>
        <v>0</v>
      </c>
      <c r="L70" s="283">
        <f t="shared" si="51"/>
        <v>0</v>
      </c>
      <c r="M70" s="283">
        <f t="shared" si="51"/>
        <v>1.25</v>
      </c>
      <c r="N70" s="283">
        <v>2</v>
      </c>
      <c r="O70" s="283">
        <v>0.5</v>
      </c>
      <c r="P70" s="283">
        <f t="shared" si="49"/>
        <v>1.2500000000000001E-2</v>
      </c>
      <c r="Q70" s="363">
        <f t="shared" si="48"/>
        <v>1.2500000000000001E-2</v>
      </c>
      <c r="R70" s="279"/>
      <c r="S70" s="281" t="s">
        <v>346</v>
      </c>
      <c r="T70" s="282">
        <v>1</v>
      </c>
      <c r="U70" s="283"/>
      <c r="V70" s="283"/>
      <c r="W70" s="283"/>
      <c r="X70" s="283">
        <f t="shared" si="47"/>
        <v>0</v>
      </c>
      <c r="Y70" s="283">
        <f t="shared" si="47"/>
        <v>0</v>
      </c>
      <c r="Z70" s="283">
        <f t="shared" si="47"/>
        <v>0</v>
      </c>
      <c r="AA70" s="367">
        <f t="shared" si="50"/>
        <v>0</v>
      </c>
      <c r="AB70" s="66">
        <v>5125</v>
      </c>
      <c r="AC70" s="67">
        <f t="shared" si="52"/>
        <v>5125</v>
      </c>
      <c r="AD70" s="68">
        <v>4970</v>
      </c>
      <c r="AE70" s="189"/>
      <c r="AF70" s="93">
        <v>4970</v>
      </c>
      <c r="AG70" s="93"/>
      <c r="AH70" s="95">
        <v>4865</v>
      </c>
      <c r="AI70" s="95"/>
      <c r="AJ70" s="97">
        <v>4865</v>
      </c>
      <c r="AK70" s="341"/>
      <c r="AL70" s="69">
        <v>4610</v>
      </c>
      <c r="AM70" s="70">
        <v>4610</v>
      </c>
      <c r="AN70" s="70">
        <v>515</v>
      </c>
      <c r="AO70" s="329">
        <v>515</v>
      </c>
      <c r="AP70" s="71">
        <v>4355</v>
      </c>
      <c r="AQ70" s="72">
        <v>4355</v>
      </c>
      <c r="AR70" s="73">
        <v>770</v>
      </c>
      <c r="AS70" s="74">
        <v>770</v>
      </c>
      <c r="AT70" s="75">
        <v>4125</v>
      </c>
      <c r="AU70" s="76">
        <v>4125</v>
      </c>
      <c r="AV70" s="76">
        <v>1000</v>
      </c>
      <c r="AW70" s="77">
        <v>1000</v>
      </c>
      <c r="AX70" s="78">
        <v>3895</v>
      </c>
      <c r="AY70" s="79">
        <f t="shared" si="53"/>
        <v>3895</v>
      </c>
      <c r="AZ70" s="80">
        <v>1230</v>
      </c>
      <c r="BA70" s="81">
        <v>1230</v>
      </c>
      <c r="BB70" s="78">
        <v>2748.4054203641945</v>
      </c>
      <c r="BC70" s="79">
        <f t="shared" si="54"/>
        <v>2748.4054203641945</v>
      </c>
      <c r="BD70" s="271">
        <f t="shared" si="42"/>
        <v>0.86471761481276666</v>
      </c>
      <c r="BE70" s="272">
        <f t="shared" si="24"/>
        <v>0.41718538725770266</v>
      </c>
    </row>
    <row r="71" spans="1:57" ht="40.5" customHeight="1">
      <c r="A71" t="s">
        <v>233</v>
      </c>
      <c r="B71" s="5"/>
      <c r="C71" s="64" t="s">
        <v>82</v>
      </c>
      <c r="D71" s="45"/>
      <c r="E71" s="65">
        <v>1</v>
      </c>
      <c r="F71" s="317" t="s">
        <v>2</v>
      </c>
      <c r="G71" s="359"/>
      <c r="H71" s="283">
        <v>0</v>
      </c>
      <c r="I71" s="283">
        <v>0</v>
      </c>
      <c r="J71" s="283">
        <v>25</v>
      </c>
      <c r="K71" s="283">
        <f t="shared" si="51"/>
        <v>0</v>
      </c>
      <c r="L71" s="283">
        <f t="shared" si="51"/>
        <v>0</v>
      </c>
      <c r="M71" s="283">
        <f t="shared" si="51"/>
        <v>2.5</v>
      </c>
      <c r="N71" s="283">
        <v>2</v>
      </c>
      <c r="O71" s="283">
        <v>0.5</v>
      </c>
      <c r="P71" s="283">
        <f t="shared" si="49"/>
        <v>2.5000000000000001E-2</v>
      </c>
      <c r="Q71" s="363">
        <f t="shared" si="48"/>
        <v>2.5000000000000001E-2</v>
      </c>
      <c r="R71" s="279"/>
      <c r="S71" s="281" t="s">
        <v>346</v>
      </c>
      <c r="T71" s="282">
        <v>1</v>
      </c>
      <c r="U71" s="283"/>
      <c r="V71" s="283"/>
      <c r="W71" s="283"/>
      <c r="X71" s="283">
        <f t="shared" si="47"/>
        <v>0</v>
      </c>
      <c r="Y71" s="283">
        <f t="shared" si="47"/>
        <v>0</v>
      </c>
      <c r="Z71" s="283">
        <f t="shared" si="47"/>
        <v>0</v>
      </c>
      <c r="AA71" s="367">
        <f t="shared" si="50"/>
        <v>0</v>
      </c>
      <c r="AB71" s="66">
        <v>8185</v>
      </c>
      <c r="AC71" s="67">
        <f t="shared" si="52"/>
        <v>8185</v>
      </c>
      <c r="AD71" s="68">
        <v>7935</v>
      </c>
      <c r="AE71" s="189"/>
      <c r="AF71" s="93">
        <v>7935</v>
      </c>
      <c r="AG71" s="93"/>
      <c r="AH71" s="95">
        <v>7775</v>
      </c>
      <c r="AI71" s="95"/>
      <c r="AJ71" s="97">
        <v>7775</v>
      </c>
      <c r="AK71" s="341"/>
      <c r="AL71" s="69">
        <v>7365</v>
      </c>
      <c r="AM71" s="70">
        <v>7365</v>
      </c>
      <c r="AN71" s="70">
        <v>820</v>
      </c>
      <c r="AO71" s="329">
        <v>820</v>
      </c>
      <c r="AP71" s="71">
        <v>6955</v>
      </c>
      <c r="AQ71" s="72">
        <v>6955</v>
      </c>
      <c r="AR71" s="73">
        <v>1230</v>
      </c>
      <c r="AS71" s="74">
        <v>1230</v>
      </c>
      <c r="AT71" s="75">
        <v>6590</v>
      </c>
      <c r="AU71" s="76">
        <v>6590</v>
      </c>
      <c r="AV71" s="76">
        <v>1595</v>
      </c>
      <c r="AW71" s="77">
        <v>1595</v>
      </c>
      <c r="AX71" s="78">
        <v>6225</v>
      </c>
      <c r="AY71" s="79">
        <f t="shared" si="53"/>
        <v>6225</v>
      </c>
      <c r="AZ71" s="80">
        <v>1960</v>
      </c>
      <c r="BA71" s="81">
        <v>1960</v>
      </c>
      <c r="BB71" s="78">
        <v>4683.3483828308354</v>
      </c>
      <c r="BC71" s="79">
        <f t="shared" si="54"/>
        <v>4683.3483828308354</v>
      </c>
      <c r="BD71" s="271">
        <f t="shared" si="42"/>
        <v>0.74768121671371413</v>
      </c>
      <c r="BE71" s="272">
        <f t="shared" ref="BE71:BE93" si="55">(AX71-BB71)/BB71</f>
        <v>0.329177223462782</v>
      </c>
    </row>
    <row r="72" spans="1:57" ht="40.5" customHeight="1">
      <c r="A72" t="s">
        <v>234</v>
      </c>
      <c r="B72" s="5"/>
      <c r="C72" s="64" t="s">
        <v>83</v>
      </c>
      <c r="D72" s="45"/>
      <c r="E72" s="65">
        <v>1</v>
      </c>
      <c r="F72" s="317" t="s">
        <v>2</v>
      </c>
      <c r="G72" s="283"/>
      <c r="H72" s="283">
        <v>0</v>
      </c>
      <c r="I72" s="283">
        <v>0</v>
      </c>
      <c r="J72" s="283">
        <v>12.5</v>
      </c>
      <c r="K72" s="283">
        <f t="shared" si="51"/>
        <v>0</v>
      </c>
      <c r="L72" s="283">
        <f t="shared" si="51"/>
        <v>0</v>
      </c>
      <c r="M72" s="283">
        <f t="shared" si="51"/>
        <v>1.25</v>
      </c>
      <c r="N72" s="283">
        <v>2</v>
      </c>
      <c r="O72" s="283">
        <v>0.5</v>
      </c>
      <c r="P72" s="283">
        <f t="shared" si="49"/>
        <v>1.2500000000000001E-2</v>
      </c>
      <c r="Q72" s="363">
        <f t="shared" si="48"/>
        <v>1.2500000000000001E-2</v>
      </c>
      <c r="R72" s="279"/>
      <c r="S72" s="281" t="s">
        <v>346</v>
      </c>
      <c r="T72" s="282">
        <v>1</v>
      </c>
      <c r="U72" s="283"/>
      <c r="V72" s="283"/>
      <c r="W72" s="283"/>
      <c r="X72" s="283">
        <f t="shared" si="47"/>
        <v>0</v>
      </c>
      <c r="Y72" s="283">
        <f t="shared" si="47"/>
        <v>0</v>
      </c>
      <c r="Z72" s="283">
        <f t="shared" si="47"/>
        <v>0</v>
      </c>
      <c r="AA72" s="367">
        <f t="shared" si="50"/>
        <v>0</v>
      </c>
      <c r="AB72" s="66">
        <v>5505</v>
      </c>
      <c r="AC72" s="67">
        <f t="shared" si="52"/>
        <v>5505</v>
      </c>
      <c r="AD72" s="68">
        <v>5335</v>
      </c>
      <c r="AE72" s="189"/>
      <c r="AF72" s="93">
        <v>5335</v>
      </c>
      <c r="AG72" s="93"/>
      <c r="AH72" s="95">
        <v>5225</v>
      </c>
      <c r="AI72" s="95"/>
      <c r="AJ72" s="97">
        <v>5225</v>
      </c>
      <c r="AK72" s="341"/>
      <c r="AL72" s="69">
        <v>4950</v>
      </c>
      <c r="AM72" s="70">
        <v>4950</v>
      </c>
      <c r="AN72" s="70">
        <v>555</v>
      </c>
      <c r="AO72" s="329">
        <v>555</v>
      </c>
      <c r="AP72" s="71">
        <v>4675</v>
      </c>
      <c r="AQ72" s="72">
        <v>4675</v>
      </c>
      <c r="AR72" s="73">
        <v>830</v>
      </c>
      <c r="AS72" s="74">
        <v>830</v>
      </c>
      <c r="AT72" s="75">
        <v>4430</v>
      </c>
      <c r="AU72" s="76">
        <v>4430</v>
      </c>
      <c r="AV72" s="76">
        <v>1075</v>
      </c>
      <c r="AW72" s="77">
        <v>1075</v>
      </c>
      <c r="AX72" s="78">
        <v>4185</v>
      </c>
      <c r="AY72" s="79">
        <f t="shared" si="53"/>
        <v>4185</v>
      </c>
      <c r="AZ72" s="80">
        <v>1320</v>
      </c>
      <c r="BA72" s="81">
        <v>1320</v>
      </c>
      <c r="BB72" s="78">
        <v>3436.737416539851</v>
      </c>
      <c r="BC72" s="79">
        <f t="shared" si="54"/>
        <v>3436.737416539851</v>
      </c>
      <c r="BD72" s="271">
        <f t="shared" si="42"/>
        <v>0.60180989490390013</v>
      </c>
      <c r="BE72" s="272">
        <f t="shared" si="55"/>
        <v>0.21772468849642546</v>
      </c>
    </row>
    <row r="73" spans="1:57" ht="40.5" customHeight="1">
      <c r="A73" t="s">
        <v>235</v>
      </c>
      <c r="B73" s="5"/>
      <c r="C73" s="64" t="s">
        <v>84</v>
      </c>
      <c r="D73" s="45"/>
      <c r="E73" s="65">
        <v>1</v>
      </c>
      <c r="F73" s="317" t="s">
        <v>2</v>
      </c>
      <c r="G73" s="283"/>
      <c r="H73" s="283">
        <v>0</v>
      </c>
      <c r="I73" s="283">
        <v>0</v>
      </c>
      <c r="J73" s="283">
        <v>25</v>
      </c>
      <c r="K73" s="283">
        <f t="shared" si="51"/>
        <v>0</v>
      </c>
      <c r="L73" s="283">
        <f t="shared" si="51"/>
        <v>0</v>
      </c>
      <c r="M73" s="283">
        <f t="shared" si="51"/>
        <v>2.5</v>
      </c>
      <c r="N73" s="283">
        <v>2</v>
      </c>
      <c r="O73" s="283">
        <v>0.5</v>
      </c>
      <c r="P73" s="283">
        <f t="shared" si="49"/>
        <v>2.5000000000000001E-2</v>
      </c>
      <c r="Q73" s="363">
        <f t="shared" si="48"/>
        <v>2.5000000000000001E-2</v>
      </c>
      <c r="R73" s="279"/>
      <c r="S73" s="281" t="s">
        <v>346</v>
      </c>
      <c r="T73" s="282">
        <v>1</v>
      </c>
      <c r="U73" s="283"/>
      <c r="V73" s="283"/>
      <c r="W73" s="283"/>
      <c r="X73" s="283">
        <f t="shared" si="47"/>
        <v>0</v>
      </c>
      <c r="Y73" s="283">
        <f t="shared" si="47"/>
        <v>0</v>
      </c>
      <c r="Z73" s="283">
        <f t="shared" si="47"/>
        <v>0</v>
      </c>
      <c r="AA73" s="367">
        <f t="shared" si="50"/>
        <v>0</v>
      </c>
      <c r="AB73" s="66">
        <v>9360</v>
      </c>
      <c r="AC73" s="67">
        <f t="shared" si="52"/>
        <v>9360</v>
      </c>
      <c r="AD73" s="68">
        <v>9075</v>
      </c>
      <c r="AE73" s="189"/>
      <c r="AF73" s="93">
        <v>9075</v>
      </c>
      <c r="AG73" s="93"/>
      <c r="AH73" s="95">
        <v>8890</v>
      </c>
      <c r="AI73" s="95"/>
      <c r="AJ73" s="97">
        <v>8890</v>
      </c>
      <c r="AK73" s="341"/>
      <c r="AL73" s="69">
        <v>8420</v>
      </c>
      <c r="AM73" s="70">
        <v>8420</v>
      </c>
      <c r="AN73" s="70">
        <v>940</v>
      </c>
      <c r="AO73" s="329">
        <v>940</v>
      </c>
      <c r="AP73" s="71">
        <v>7955</v>
      </c>
      <c r="AQ73" s="72">
        <v>7955</v>
      </c>
      <c r="AR73" s="73">
        <v>1405</v>
      </c>
      <c r="AS73" s="74">
        <v>1405</v>
      </c>
      <c r="AT73" s="75">
        <v>7535</v>
      </c>
      <c r="AU73" s="76">
        <v>7535</v>
      </c>
      <c r="AV73" s="76">
        <v>1825</v>
      </c>
      <c r="AW73" s="77">
        <v>1825</v>
      </c>
      <c r="AX73" s="78">
        <v>7115</v>
      </c>
      <c r="AY73" s="79">
        <f t="shared" si="53"/>
        <v>7115</v>
      </c>
      <c r="AZ73" s="80">
        <v>2245</v>
      </c>
      <c r="BA73" s="81">
        <v>2245</v>
      </c>
      <c r="BB73" s="78">
        <v>6353.3751053540846</v>
      </c>
      <c r="BC73" s="79">
        <f t="shared" si="54"/>
        <v>6353.3751053540846</v>
      </c>
      <c r="BD73" s="271">
        <f t="shared" si="42"/>
        <v>0.47323270620558633</v>
      </c>
      <c r="BE73" s="272">
        <f t="shared" si="55"/>
        <v>0.11987721203554985</v>
      </c>
    </row>
    <row r="74" spans="1:57" ht="40.5" customHeight="1">
      <c r="A74" t="s">
        <v>236</v>
      </c>
      <c r="B74" s="5"/>
      <c r="C74" s="64" t="s">
        <v>85</v>
      </c>
      <c r="D74" s="45"/>
      <c r="E74" s="65">
        <v>1</v>
      </c>
      <c r="F74" s="317" t="s">
        <v>2</v>
      </c>
      <c r="G74" s="283"/>
      <c r="H74" s="283">
        <v>0</v>
      </c>
      <c r="I74" s="283">
        <v>0</v>
      </c>
      <c r="J74" s="283">
        <v>12.5</v>
      </c>
      <c r="K74" s="283">
        <f t="shared" si="51"/>
        <v>0</v>
      </c>
      <c r="L74" s="283">
        <f t="shared" si="51"/>
        <v>0</v>
      </c>
      <c r="M74" s="283">
        <f t="shared" si="51"/>
        <v>1.25</v>
      </c>
      <c r="N74" s="283">
        <v>2</v>
      </c>
      <c r="O74" s="283">
        <v>0.5</v>
      </c>
      <c r="P74" s="283">
        <f t="shared" si="49"/>
        <v>1.2500000000000001E-2</v>
      </c>
      <c r="Q74" s="363">
        <f t="shared" si="48"/>
        <v>1.2500000000000001E-2</v>
      </c>
      <c r="R74" s="279"/>
      <c r="S74" s="281" t="s">
        <v>346</v>
      </c>
      <c r="T74" s="282">
        <v>1</v>
      </c>
      <c r="U74" s="283"/>
      <c r="V74" s="283"/>
      <c r="W74" s="283"/>
      <c r="X74" s="283">
        <f t="shared" si="47"/>
        <v>0</v>
      </c>
      <c r="Y74" s="283">
        <f t="shared" si="47"/>
        <v>0</v>
      </c>
      <c r="Z74" s="283">
        <f t="shared" si="47"/>
        <v>0</v>
      </c>
      <c r="AA74" s="367">
        <f t="shared" si="50"/>
        <v>0</v>
      </c>
      <c r="AB74" s="66">
        <v>7565</v>
      </c>
      <c r="AC74" s="67">
        <f t="shared" si="52"/>
        <v>7565</v>
      </c>
      <c r="AD74" s="68">
        <v>7335</v>
      </c>
      <c r="AE74" s="189"/>
      <c r="AF74" s="93">
        <v>7335</v>
      </c>
      <c r="AG74" s="93"/>
      <c r="AH74" s="95">
        <v>7185</v>
      </c>
      <c r="AI74" s="95"/>
      <c r="AJ74" s="97">
        <v>7185</v>
      </c>
      <c r="AK74" s="341"/>
      <c r="AL74" s="69">
        <v>6805</v>
      </c>
      <c r="AM74" s="70">
        <v>6805</v>
      </c>
      <c r="AN74" s="70">
        <v>760</v>
      </c>
      <c r="AO74" s="329">
        <v>760</v>
      </c>
      <c r="AP74" s="71">
        <v>6430</v>
      </c>
      <c r="AQ74" s="72">
        <v>6430</v>
      </c>
      <c r="AR74" s="73">
        <v>1135</v>
      </c>
      <c r="AS74" s="74">
        <v>1135</v>
      </c>
      <c r="AT74" s="75">
        <v>6090</v>
      </c>
      <c r="AU74" s="76">
        <v>6090</v>
      </c>
      <c r="AV74" s="76">
        <v>1475</v>
      </c>
      <c r="AW74" s="77">
        <v>1475</v>
      </c>
      <c r="AX74" s="78">
        <v>5750</v>
      </c>
      <c r="AY74" s="79">
        <f t="shared" si="53"/>
        <v>5750</v>
      </c>
      <c r="AZ74" s="80">
        <v>1815</v>
      </c>
      <c r="BA74" s="81">
        <v>1815</v>
      </c>
      <c r="BB74" s="78">
        <v>5378.9197823737613</v>
      </c>
      <c r="BC74" s="79">
        <f t="shared" si="54"/>
        <v>5378.9197823737613</v>
      </c>
      <c r="BD74" s="271">
        <f t="shared" si="42"/>
        <v>0.40641621479275969</v>
      </c>
      <c r="BE74" s="272">
        <f t="shared" si="55"/>
        <v>6.8987869802824592E-2</v>
      </c>
    </row>
    <row r="75" spans="1:57" ht="40.5" customHeight="1">
      <c r="A75" t="s">
        <v>237</v>
      </c>
      <c r="B75" s="5"/>
      <c r="C75" s="64" t="s">
        <v>86</v>
      </c>
      <c r="D75" s="45"/>
      <c r="E75" s="65">
        <v>1</v>
      </c>
      <c r="F75" s="317" t="s">
        <v>2</v>
      </c>
      <c r="G75" s="283"/>
      <c r="H75" s="283">
        <v>0</v>
      </c>
      <c r="I75" s="283">
        <v>0</v>
      </c>
      <c r="J75" s="283">
        <v>25</v>
      </c>
      <c r="K75" s="283">
        <f t="shared" si="51"/>
        <v>0</v>
      </c>
      <c r="L75" s="283">
        <f t="shared" si="51"/>
        <v>0</v>
      </c>
      <c r="M75" s="283">
        <f t="shared" si="51"/>
        <v>2.5</v>
      </c>
      <c r="N75" s="283">
        <v>2</v>
      </c>
      <c r="O75" s="283">
        <v>0.5</v>
      </c>
      <c r="P75" s="283">
        <f t="shared" si="49"/>
        <v>2.5000000000000001E-2</v>
      </c>
      <c r="Q75" s="363">
        <f t="shared" si="48"/>
        <v>2.5000000000000001E-2</v>
      </c>
      <c r="R75" s="279"/>
      <c r="S75" s="281" t="s">
        <v>346</v>
      </c>
      <c r="T75" s="282">
        <v>1</v>
      </c>
      <c r="U75" s="283"/>
      <c r="V75" s="283"/>
      <c r="W75" s="283"/>
      <c r="X75" s="283">
        <f t="shared" si="47"/>
        <v>0</v>
      </c>
      <c r="Y75" s="283">
        <f t="shared" si="47"/>
        <v>0</v>
      </c>
      <c r="Z75" s="283">
        <f t="shared" si="47"/>
        <v>0</v>
      </c>
      <c r="AA75" s="367">
        <f t="shared" si="50"/>
        <v>0</v>
      </c>
      <c r="AB75" s="66">
        <v>11070</v>
      </c>
      <c r="AC75" s="67">
        <f t="shared" si="52"/>
        <v>11070</v>
      </c>
      <c r="AD75" s="68">
        <v>10735</v>
      </c>
      <c r="AE75" s="189"/>
      <c r="AF75" s="93">
        <v>10735</v>
      </c>
      <c r="AG75" s="93"/>
      <c r="AH75" s="95">
        <v>10515</v>
      </c>
      <c r="AI75" s="95"/>
      <c r="AJ75" s="97">
        <v>10515</v>
      </c>
      <c r="AK75" s="341"/>
      <c r="AL75" s="69">
        <v>9960</v>
      </c>
      <c r="AM75" s="70">
        <v>9960</v>
      </c>
      <c r="AN75" s="70">
        <v>1110</v>
      </c>
      <c r="AO75" s="329">
        <v>1110</v>
      </c>
      <c r="AP75" s="71">
        <v>9405</v>
      </c>
      <c r="AQ75" s="72">
        <v>9405</v>
      </c>
      <c r="AR75" s="73">
        <v>1665</v>
      </c>
      <c r="AS75" s="74">
        <v>1665</v>
      </c>
      <c r="AT75" s="75">
        <v>8910</v>
      </c>
      <c r="AU75" s="76">
        <v>8910</v>
      </c>
      <c r="AV75" s="76">
        <v>2160</v>
      </c>
      <c r="AW75" s="77">
        <v>2160</v>
      </c>
      <c r="AX75" s="78">
        <v>8415</v>
      </c>
      <c r="AY75" s="79">
        <f t="shared" si="53"/>
        <v>8415</v>
      </c>
      <c r="AZ75" s="80">
        <v>2655</v>
      </c>
      <c r="BA75" s="81">
        <v>2655</v>
      </c>
      <c r="BB75" s="78">
        <v>8233.0403698504961</v>
      </c>
      <c r="BC75" s="79">
        <f t="shared" si="54"/>
        <v>8233.0403698504961</v>
      </c>
      <c r="BD75" s="271">
        <f t="shared" si="42"/>
        <v>0.34458225670051223</v>
      </c>
      <c r="BE75" s="272">
        <f t="shared" si="55"/>
        <v>2.2101146353641424E-2</v>
      </c>
    </row>
    <row r="76" spans="1:57" ht="40.5" customHeight="1">
      <c r="A76" t="s">
        <v>238</v>
      </c>
      <c r="B76" s="5"/>
      <c r="C76" s="64" t="s">
        <v>87</v>
      </c>
      <c r="D76" s="45"/>
      <c r="E76" s="65">
        <v>1</v>
      </c>
      <c r="F76" s="317" t="s">
        <v>2</v>
      </c>
      <c r="G76" s="283"/>
      <c r="H76" s="283">
        <v>0</v>
      </c>
      <c r="I76" s="283">
        <v>0</v>
      </c>
      <c r="J76" s="283">
        <v>12.5</v>
      </c>
      <c r="K76" s="283">
        <f t="shared" si="51"/>
        <v>0</v>
      </c>
      <c r="L76" s="283">
        <f t="shared" si="51"/>
        <v>0</v>
      </c>
      <c r="M76" s="283">
        <f t="shared" si="51"/>
        <v>1.25</v>
      </c>
      <c r="N76" s="283">
        <v>2</v>
      </c>
      <c r="O76" s="283">
        <v>0.5</v>
      </c>
      <c r="P76" s="283">
        <f t="shared" si="49"/>
        <v>1.2500000000000001E-2</v>
      </c>
      <c r="Q76" s="363">
        <f t="shared" si="48"/>
        <v>1.2500000000000001E-2</v>
      </c>
      <c r="R76" s="279"/>
      <c r="S76" s="281" t="s">
        <v>346</v>
      </c>
      <c r="T76" s="282">
        <v>1</v>
      </c>
      <c r="U76" s="283"/>
      <c r="V76" s="283"/>
      <c r="W76" s="283"/>
      <c r="X76" s="283">
        <f t="shared" si="47"/>
        <v>0</v>
      </c>
      <c r="Y76" s="283">
        <f t="shared" si="47"/>
        <v>0</v>
      </c>
      <c r="Z76" s="283">
        <f t="shared" si="47"/>
        <v>0</v>
      </c>
      <c r="AA76" s="367">
        <f t="shared" si="50"/>
        <v>0</v>
      </c>
      <c r="AB76" s="66">
        <v>8375</v>
      </c>
      <c r="AC76" s="67">
        <f t="shared" si="52"/>
        <v>8375</v>
      </c>
      <c r="AD76" s="68">
        <v>8120</v>
      </c>
      <c r="AE76" s="189"/>
      <c r="AF76" s="93">
        <v>8120</v>
      </c>
      <c r="AG76" s="93"/>
      <c r="AH76" s="95">
        <v>7955</v>
      </c>
      <c r="AI76" s="95"/>
      <c r="AJ76" s="97">
        <v>7955</v>
      </c>
      <c r="AK76" s="341"/>
      <c r="AL76" s="69">
        <v>7535</v>
      </c>
      <c r="AM76" s="70">
        <v>7535</v>
      </c>
      <c r="AN76" s="70">
        <v>840</v>
      </c>
      <c r="AO76" s="329">
        <v>840</v>
      </c>
      <c r="AP76" s="71">
        <v>7115</v>
      </c>
      <c r="AQ76" s="72">
        <v>7115</v>
      </c>
      <c r="AR76" s="73">
        <v>1260</v>
      </c>
      <c r="AS76" s="74">
        <v>1260</v>
      </c>
      <c r="AT76" s="75">
        <v>6740</v>
      </c>
      <c r="AU76" s="76">
        <v>6740</v>
      </c>
      <c r="AV76" s="76">
        <v>1635</v>
      </c>
      <c r="AW76" s="77">
        <v>1635</v>
      </c>
      <c r="AX76" s="78">
        <v>6365</v>
      </c>
      <c r="AY76" s="79">
        <f t="shared" si="53"/>
        <v>6365</v>
      </c>
      <c r="AZ76" s="80">
        <v>2010</v>
      </c>
      <c r="BA76" s="81">
        <v>2010</v>
      </c>
      <c r="BB76" s="78">
        <v>5608.9186323350668</v>
      </c>
      <c r="BC76" s="79">
        <f t="shared" si="54"/>
        <v>5608.9186323350668</v>
      </c>
      <c r="BD76" s="271">
        <f t="shared" si="42"/>
        <v>0.49315769205825988</v>
      </c>
      <c r="BE76" s="272">
        <f t="shared" si="55"/>
        <v>0.13479984596427752</v>
      </c>
    </row>
    <row r="77" spans="1:57" ht="40.5" customHeight="1">
      <c r="A77" t="s">
        <v>239</v>
      </c>
      <c r="B77" s="5"/>
      <c r="C77" s="64" t="s">
        <v>88</v>
      </c>
      <c r="D77" s="45"/>
      <c r="E77" s="65">
        <v>1</v>
      </c>
      <c r="F77" s="317" t="s">
        <v>2</v>
      </c>
      <c r="G77" s="283"/>
      <c r="H77" s="283">
        <v>0</v>
      </c>
      <c r="I77" s="283">
        <v>0</v>
      </c>
      <c r="J77" s="283">
        <v>25</v>
      </c>
      <c r="K77" s="283">
        <f t="shared" si="51"/>
        <v>0</v>
      </c>
      <c r="L77" s="283">
        <f t="shared" si="51"/>
        <v>0</v>
      </c>
      <c r="M77" s="283">
        <f t="shared" si="51"/>
        <v>2.5</v>
      </c>
      <c r="N77" s="283">
        <v>2</v>
      </c>
      <c r="O77" s="283">
        <v>0.5</v>
      </c>
      <c r="P77" s="283">
        <f t="shared" si="49"/>
        <v>2.5000000000000001E-2</v>
      </c>
      <c r="Q77" s="363">
        <f t="shared" si="48"/>
        <v>2.5000000000000001E-2</v>
      </c>
      <c r="R77" s="279"/>
      <c r="S77" s="281" t="s">
        <v>346</v>
      </c>
      <c r="T77" s="282">
        <v>1</v>
      </c>
      <c r="U77" s="283"/>
      <c r="V77" s="283"/>
      <c r="W77" s="283"/>
      <c r="X77" s="283">
        <f t="shared" si="47"/>
        <v>0</v>
      </c>
      <c r="Y77" s="283">
        <f t="shared" si="47"/>
        <v>0</v>
      </c>
      <c r="Z77" s="283">
        <f t="shared" si="47"/>
        <v>0</v>
      </c>
      <c r="AA77" s="367">
        <f t="shared" si="50"/>
        <v>0</v>
      </c>
      <c r="AB77" s="66">
        <v>13230</v>
      </c>
      <c r="AC77" s="67">
        <f t="shared" si="52"/>
        <v>13230</v>
      </c>
      <c r="AD77" s="68">
        <v>12830</v>
      </c>
      <c r="AE77" s="189"/>
      <c r="AF77" s="93">
        <v>12830</v>
      </c>
      <c r="AG77" s="93"/>
      <c r="AH77" s="95">
        <v>12565</v>
      </c>
      <c r="AI77" s="95"/>
      <c r="AJ77" s="97">
        <v>12565</v>
      </c>
      <c r="AK77" s="341"/>
      <c r="AL77" s="69">
        <v>11905</v>
      </c>
      <c r="AM77" s="70">
        <v>11905</v>
      </c>
      <c r="AN77" s="70">
        <v>1325</v>
      </c>
      <c r="AO77" s="329">
        <v>1325</v>
      </c>
      <c r="AP77" s="71">
        <v>11245</v>
      </c>
      <c r="AQ77" s="72">
        <v>11245</v>
      </c>
      <c r="AR77" s="73">
        <v>1985</v>
      </c>
      <c r="AS77" s="74">
        <v>1985</v>
      </c>
      <c r="AT77" s="75">
        <v>10650</v>
      </c>
      <c r="AU77" s="76">
        <v>10650</v>
      </c>
      <c r="AV77" s="76">
        <v>2580</v>
      </c>
      <c r="AW77" s="77">
        <v>2580</v>
      </c>
      <c r="AX77" s="78">
        <v>10055</v>
      </c>
      <c r="AY77" s="79">
        <f t="shared" si="53"/>
        <v>10055</v>
      </c>
      <c r="AZ77" s="80">
        <v>3175</v>
      </c>
      <c r="BA77" s="81">
        <v>3175</v>
      </c>
      <c r="BB77" s="78">
        <v>9989.4224529798412</v>
      </c>
      <c r="BC77" s="79">
        <f t="shared" si="54"/>
        <v>9989.4224529798412</v>
      </c>
      <c r="BD77" s="271">
        <f t="shared" si="42"/>
        <v>0.32440089127009497</v>
      </c>
      <c r="BE77" s="272">
        <f t="shared" si="55"/>
        <v>6.5646985427668106E-3</v>
      </c>
    </row>
    <row r="78" spans="1:57" ht="40.5" customHeight="1">
      <c r="A78" t="s">
        <v>240</v>
      </c>
      <c r="B78" s="5"/>
      <c r="C78" s="64" t="s">
        <v>89</v>
      </c>
      <c r="D78" s="45"/>
      <c r="E78" s="65">
        <v>1</v>
      </c>
      <c r="F78" s="317" t="s">
        <v>2</v>
      </c>
      <c r="G78" s="283"/>
      <c r="H78" s="283">
        <v>0</v>
      </c>
      <c r="I78" s="283">
        <v>0</v>
      </c>
      <c r="J78" s="283">
        <v>12.5</v>
      </c>
      <c r="K78" s="283">
        <f t="shared" si="51"/>
        <v>0</v>
      </c>
      <c r="L78" s="283">
        <f t="shared" si="51"/>
        <v>0</v>
      </c>
      <c r="M78" s="283">
        <f t="shared" si="51"/>
        <v>1.25</v>
      </c>
      <c r="N78" s="283">
        <v>2</v>
      </c>
      <c r="O78" s="283">
        <v>0.5</v>
      </c>
      <c r="P78" s="283">
        <f>M78/100</f>
        <v>1.2500000000000001E-2</v>
      </c>
      <c r="Q78" s="363">
        <f t="shared" si="48"/>
        <v>1.2500000000000001E-2</v>
      </c>
      <c r="R78" s="279"/>
      <c r="S78" s="281" t="s">
        <v>346</v>
      </c>
      <c r="T78" s="282">
        <v>1</v>
      </c>
      <c r="U78" s="283"/>
      <c r="V78" s="283"/>
      <c r="W78" s="283"/>
      <c r="X78" s="283">
        <f t="shared" si="47"/>
        <v>0</v>
      </c>
      <c r="Y78" s="283">
        <f t="shared" si="47"/>
        <v>0</v>
      </c>
      <c r="Z78" s="283">
        <f t="shared" si="47"/>
        <v>0</v>
      </c>
      <c r="AA78" s="367">
        <f>Z78*Y78*X78</f>
        <v>0</v>
      </c>
      <c r="AB78" s="66">
        <v>8805</v>
      </c>
      <c r="AC78" s="67">
        <f t="shared" si="52"/>
        <v>8805</v>
      </c>
      <c r="AD78" s="68">
        <v>8540</v>
      </c>
      <c r="AE78" s="189"/>
      <c r="AF78" s="93">
        <v>8540</v>
      </c>
      <c r="AG78" s="93"/>
      <c r="AH78" s="95">
        <v>8360</v>
      </c>
      <c r="AI78" s="95"/>
      <c r="AJ78" s="97">
        <v>8360</v>
      </c>
      <c r="AK78" s="341"/>
      <c r="AL78" s="69">
        <v>7920</v>
      </c>
      <c r="AM78" s="70">
        <v>7920</v>
      </c>
      <c r="AN78" s="70">
        <v>885</v>
      </c>
      <c r="AO78" s="329">
        <v>885</v>
      </c>
      <c r="AP78" s="71">
        <v>7480</v>
      </c>
      <c r="AQ78" s="72">
        <v>7480</v>
      </c>
      <c r="AR78" s="73">
        <v>1325</v>
      </c>
      <c r="AS78" s="74">
        <v>1325</v>
      </c>
      <c r="AT78" s="75">
        <v>7085</v>
      </c>
      <c r="AU78" s="76">
        <v>7085</v>
      </c>
      <c r="AV78" s="76">
        <v>1720</v>
      </c>
      <c r="AW78" s="77">
        <v>1720</v>
      </c>
      <c r="AX78" s="78">
        <v>6695</v>
      </c>
      <c r="AY78" s="79">
        <f t="shared" si="53"/>
        <v>6695</v>
      </c>
      <c r="AZ78" s="80">
        <v>2110</v>
      </c>
      <c r="BA78" s="81">
        <v>2110</v>
      </c>
      <c r="BB78" s="78">
        <v>5614.2227150731333</v>
      </c>
      <c r="BC78" s="79">
        <f t="shared" si="54"/>
        <v>5614.2227150731333</v>
      </c>
      <c r="BD78" s="271">
        <f t="shared" si="42"/>
        <v>0.56833820937673696</v>
      </c>
      <c r="BE78" s="272">
        <f t="shared" si="55"/>
        <v>0.19250702007691692</v>
      </c>
    </row>
    <row r="79" spans="1:57" ht="40.5" customHeight="1">
      <c r="A79" t="s">
        <v>241</v>
      </c>
      <c r="B79" s="5"/>
      <c r="C79" s="64" t="s">
        <v>90</v>
      </c>
      <c r="D79" s="45"/>
      <c r="E79" s="65">
        <v>1</v>
      </c>
      <c r="F79" s="317" t="s">
        <v>2</v>
      </c>
      <c r="G79" s="283"/>
      <c r="H79" s="283">
        <v>0</v>
      </c>
      <c r="I79" s="283">
        <v>0</v>
      </c>
      <c r="J79" s="283">
        <v>25</v>
      </c>
      <c r="K79" s="283">
        <f t="shared" si="51"/>
        <v>0</v>
      </c>
      <c r="L79" s="283">
        <f t="shared" si="51"/>
        <v>0</v>
      </c>
      <c r="M79" s="283">
        <f t="shared" si="51"/>
        <v>2.5</v>
      </c>
      <c r="N79" s="283">
        <v>2</v>
      </c>
      <c r="O79" s="283">
        <v>0.5</v>
      </c>
      <c r="P79" s="283">
        <f>M79/100</f>
        <v>2.5000000000000001E-2</v>
      </c>
      <c r="Q79" s="363">
        <f t="shared" si="48"/>
        <v>2.5000000000000001E-2</v>
      </c>
      <c r="R79" s="279"/>
      <c r="S79" s="281" t="s">
        <v>346</v>
      </c>
      <c r="T79" s="282">
        <v>1</v>
      </c>
      <c r="U79" s="283"/>
      <c r="V79" s="283"/>
      <c r="W79" s="283"/>
      <c r="X79" s="283">
        <f t="shared" si="47"/>
        <v>0</v>
      </c>
      <c r="Y79" s="283">
        <f t="shared" si="47"/>
        <v>0</v>
      </c>
      <c r="Z79" s="283">
        <f t="shared" si="47"/>
        <v>0</v>
      </c>
      <c r="AA79" s="367">
        <f>Z79*Y79*X79</f>
        <v>0</v>
      </c>
      <c r="AB79" s="66">
        <v>14305</v>
      </c>
      <c r="AC79" s="67">
        <f t="shared" si="52"/>
        <v>14305</v>
      </c>
      <c r="AD79" s="68">
        <v>13875</v>
      </c>
      <c r="AE79" s="189"/>
      <c r="AF79" s="93">
        <v>13875</v>
      </c>
      <c r="AG79" s="93"/>
      <c r="AH79" s="95">
        <v>13585</v>
      </c>
      <c r="AI79" s="95"/>
      <c r="AJ79" s="97">
        <v>13585</v>
      </c>
      <c r="AK79" s="341"/>
      <c r="AL79" s="69">
        <v>12870</v>
      </c>
      <c r="AM79" s="70">
        <v>12870</v>
      </c>
      <c r="AN79" s="70">
        <v>1435</v>
      </c>
      <c r="AO79" s="329">
        <v>1435</v>
      </c>
      <c r="AP79" s="71">
        <v>12155</v>
      </c>
      <c r="AQ79" s="72">
        <v>12155</v>
      </c>
      <c r="AR79" s="73">
        <v>2150</v>
      </c>
      <c r="AS79" s="74">
        <v>2150</v>
      </c>
      <c r="AT79" s="75">
        <v>11515</v>
      </c>
      <c r="AU79" s="76">
        <v>11515</v>
      </c>
      <c r="AV79" s="76">
        <v>2790</v>
      </c>
      <c r="AW79" s="77">
        <v>2790</v>
      </c>
      <c r="AX79" s="78">
        <v>10875</v>
      </c>
      <c r="AY79" s="79">
        <f t="shared" si="53"/>
        <v>10875</v>
      </c>
      <c r="AZ79" s="80">
        <v>3430</v>
      </c>
      <c r="BA79" s="81">
        <v>3430</v>
      </c>
      <c r="BB79" s="78">
        <v>9510.9602552284978</v>
      </c>
      <c r="BC79" s="79">
        <f t="shared" si="54"/>
        <v>9510.9602552284978</v>
      </c>
      <c r="BD79" s="271">
        <f t="shared" si="42"/>
        <v>0.50405422965951896</v>
      </c>
      <c r="BE79" s="272">
        <f t="shared" si="55"/>
        <v>0.14341766847586637</v>
      </c>
    </row>
    <row r="80" spans="1:57" ht="40.5" customHeight="1">
      <c r="A80" t="s">
        <v>242</v>
      </c>
      <c r="B80" s="5"/>
      <c r="C80" s="64" t="s">
        <v>91</v>
      </c>
      <c r="D80" s="45"/>
      <c r="E80" s="65">
        <v>1</v>
      </c>
      <c r="F80" s="317" t="s">
        <v>2</v>
      </c>
      <c r="G80" s="283"/>
      <c r="H80" s="283">
        <v>0</v>
      </c>
      <c r="I80" s="283">
        <v>0</v>
      </c>
      <c r="J80" s="283">
        <v>12.5</v>
      </c>
      <c r="K80" s="283">
        <f t="shared" si="51"/>
        <v>0</v>
      </c>
      <c r="L80" s="283">
        <f t="shared" si="51"/>
        <v>0</v>
      </c>
      <c r="M80" s="283">
        <f t="shared" si="51"/>
        <v>1.25</v>
      </c>
      <c r="N80" s="283">
        <v>2</v>
      </c>
      <c r="O80" s="283">
        <v>0.5</v>
      </c>
      <c r="P80" s="283">
        <f>M80/100</f>
        <v>1.2500000000000001E-2</v>
      </c>
      <c r="Q80" s="363">
        <f t="shared" si="48"/>
        <v>1.2500000000000001E-2</v>
      </c>
      <c r="R80" s="279"/>
      <c r="S80" s="281" t="s">
        <v>346</v>
      </c>
      <c r="T80" s="282">
        <v>1</v>
      </c>
      <c r="U80" s="283"/>
      <c r="V80" s="283"/>
      <c r="W80" s="283"/>
      <c r="X80" s="283">
        <f t="shared" si="47"/>
        <v>0</v>
      </c>
      <c r="Y80" s="283">
        <f t="shared" si="47"/>
        <v>0</v>
      </c>
      <c r="Z80" s="283">
        <f t="shared" si="47"/>
        <v>0</v>
      </c>
      <c r="AA80" s="367">
        <f>Z80*Y80*X80</f>
        <v>0</v>
      </c>
      <c r="AB80" s="66">
        <v>9600</v>
      </c>
      <c r="AC80" s="67">
        <f t="shared" si="52"/>
        <v>9600</v>
      </c>
      <c r="AD80" s="68">
        <v>9310</v>
      </c>
      <c r="AE80" s="189"/>
      <c r="AF80" s="93">
        <v>9310</v>
      </c>
      <c r="AG80" s="93"/>
      <c r="AH80" s="95">
        <v>9120</v>
      </c>
      <c r="AI80" s="95"/>
      <c r="AJ80" s="97">
        <v>9120</v>
      </c>
      <c r="AK80" s="341"/>
      <c r="AL80" s="69">
        <v>8640</v>
      </c>
      <c r="AM80" s="70">
        <v>8640</v>
      </c>
      <c r="AN80" s="70">
        <v>960</v>
      </c>
      <c r="AO80" s="329">
        <v>960</v>
      </c>
      <c r="AP80" s="71">
        <v>8160</v>
      </c>
      <c r="AQ80" s="72">
        <v>8160</v>
      </c>
      <c r="AR80" s="73">
        <v>1440</v>
      </c>
      <c r="AS80" s="74">
        <v>1440</v>
      </c>
      <c r="AT80" s="75">
        <v>7730</v>
      </c>
      <c r="AU80" s="76">
        <v>7730</v>
      </c>
      <c r="AV80" s="76">
        <v>1870</v>
      </c>
      <c r="AW80" s="77">
        <v>1870</v>
      </c>
      <c r="AX80" s="78">
        <v>7300</v>
      </c>
      <c r="AY80" s="79">
        <f t="shared" si="53"/>
        <v>7300</v>
      </c>
      <c r="AZ80" s="80">
        <v>2300</v>
      </c>
      <c r="BA80" s="81">
        <v>2300</v>
      </c>
      <c r="BB80" s="78">
        <v>5320.0545169464649</v>
      </c>
      <c r="BC80" s="79">
        <f t="shared" si="54"/>
        <v>5320.0545169464649</v>
      </c>
      <c r="BD80" s="271">
        <f t="shared" si="42"/>
        <v>0.8044927865720598</v>
      </c>
      <c r="BE80" s="272">
        <f t="shared" si="55"/>
        <v>0.37216638978917049</v>
      </c>
    </row>
    <row r="81" spans="1:57" ht="40.5" customHeight="1">
      <c r="A81" t="s">
        <v>243</v>
      </c>
      <c r="B81" s="5"/>
      <c r="C81" s="64" t="s">
        <v>92</v>
      </c>
      <c r="D81" s="45"/>
      <c r="E81" s="65">
        <v>1</v>
      </c>
      <c r="F81" s="317" t="s">
        <v>2</v>
      </c>
      <c r="G81" s="283"/>
      <c r="H81" s="283">
        <v>0</v>
      </c>
      <c r="I81" s="283">
        <v>0</v>
      </c>
      <c r="J81" s="283">
        <v>25</v>
      </c>
      <c r="K81" s="283">
        <f t="shared" si="51"/>
        <v>0</v>
      </c>
      <c r="L81" s="283">
        <f t="shared" si="51"/>
        <v>0</v>
      </c>
      <c r="M81" s="283">
        <f t="shared" si="51"/>
        <v>2.5</v>
      </c>
      <c r="N81" s="283">
        <v>2</v>
      </c>
      <c r="O81" s="283">
        <v>0.5</v>
      </c>
      <c r="P81" s="283">
        <f>M81/100</f>
        <v>2.5000000000000001E-2</v>
      </c>
      <c r="Q81" s="363">
        <f t="shared" si="48"/>
        <v>2.5000000000000001E-2</v>
      </c>
      <c r="R81" s="279"/>
      <c r="S81" s="281" t="s">
        <v>346</v>
      </c>
      <c r="T81" s="282">
        <v>1</v>
      </c>
      <c r="U81" s="283"/>
      <c r="V81" s="283"/>
      <c r="W81" s="283"/>
      <c r="X81" s="283">
        <f t="shared" si="47"/>
        <v>0</v>
      </c>
      <c r="Y81" s="283">
        <f t="shared" si="47"/>
        <v>0</v>
      </c>
      <c r="Z81" s="283">
        <f t="shared" si="47"/>
        <v>0</v>
      </c>
      <c r="AA81" s="367">
        <f>Z81*Y81*X81</f>
        <v>0</v>
      </c>
      <c r="AB81" s="66">
        <v>16330</v>
      </c>
      <c r="AC81" s="67">
        <f t="shared" si="52"/>
        <v>16330</v>
      </c>
      <c r="AD81" s="68">
        <v>15840</v>
      </c>
      <c r="AE81" s="189"/>
      <c r="AF81" s="93">
        <v>15840</v>
      </c>
      <c r="AG81" s="93"/>
      <c r="AH81" s="95">
        <v>15510</v>
      </c>
      <c r="AI81" s="95"/>
      <c r="AJ81" s="97">
        <v>15510</v>
      </c>
      <c r="AK81" s="341"/>
      <c r="AL81" s="69">
        <v>14695</v>
      </c>
      <c r="AM81" s="70">
        <v>14695</v>
      </c>
      <c r="AN81" s="70">
        <v>1635</v>
      </c>
      <c r="AO81" s="329">
        <v>1635</v>
      </c>
      <c r="AP81" s="71">
        <v>13880</v>
      </c>
      <c r="AQ81" s="72">
        <v>13880</v>
      </c>
      <c r="AR81" s="73">
        <v>2450</v>
      </c>
      <c r="AS81" s="74">
        <v>2450</v>
      </c>
      <c r="AT81" s="75">
        <v>13145</v>
      </c>
      <c r="AU81" s="76">
        <v>13145</v>
      </c>
      <c r="AV81" s="76">
        <v>3185</v>
      </c>
      <c r="AW81" s="77">
        <v>3185</v>
      </c>
      <c r="AX81" s="78">
        <v>12415</v>
      </c>
      <c r="AY81" s="79">
        <f t="shared" si="53"/>
        <v>12415</v>
      </c>
      <c r="AZ81" s="80">
        <v>3915</v>
      </c>
      <c r="BA81" s="81">
        <v>3915</v>
      </c>
      <c r="BB81" s="78">
        <v>9461.3811889918834</v>
      </c>
      <c r="BC81" s="79">
        <f t="shared" si="54"/>
        <v>9461.3811889918834</v>
      </c>
      <c r="BD81" s="271">
        <f t="shared" si="42"/>
        <v>0.72596364883803743</v>
      </c>
      <c r="BE81" s="272">
        <f t="shared" si="55"/>
        <v>0.31217628293473576</v>
      </c>
    </row>
    <row r="82" spans="1:57" ht="40.5" customHeight="1">
      <c r="A82" t="s">
        <v>244</v>
      </c>
      <c r="B82" s="5"/>
      <c r="C82" s="64" t="s">
        <v>93</v>
      </c>
      <c r="D82" s="45"/>
      <c r="E82" s="65">
        <v>1</v>
      </c>
      <c r="F82" s="317" t="s">
        <v>2</v>
      </c>
      <c r="G82" s="283"/>
      <c r="H82" s="283">
        <v>0</v>
      </c>
      <c r="I82" s="283">
        <v>0</v>
      </c>
      <c r="J82" s="283">
        <v>12.5</v>
      </c>
      <c r="K82" s="283">
        <f t="shared" si="51"/>
        <v>0</v>
      </c>
      <c r="L82" s="283">
        <f t="shared" si="51"/>
        <v>0</v>
      </c>
      <c r="M82" s="283">
        <f t="shared" si="51"/>
        <v>1.25</v>
      </c>
      <c r="N82" s="283">
        <v>2</v>
      </c>
      <c r="O82" s="283">
        <v>0.5</v>
      </c>
      <c r="P82" s="283">
        <f t="shared" ref="P82:P88" si="56">M82/100</f>
        <v>1.2500000000000001E-2</v>
      </c>
      <c r="Q82" s="363">
        <f t="shared" si="48"/>
        <v>1.2500000000000001E-2</v>
      </c>
      <c r="R82" s="279"/>
      <c r="S82" s="281" t="s">
        <v>346</v>
      </c>
      <c r="T82" s="282">
        <v>1</v>
      </c>
      <c r="U82" s="283"/>
      <c r="V82" s="283"/>
      <c r="W82" s="283"/>
      <c r="X82" s="283">
        <f t="shared" ref="X82:Z93" si="57">U82/100</f>
        <v>0</v>
      </c>
      <c r="Y82" s="283">
        <f t="shared" si="57"/>
        <v>0</v>
      </c>
      <c r="Z82" s="283">
        <f t="shared" si="57"/>
        <v>0</v>
      </c>
      <c r="AA82" s="367">
        <f t="shared" ref="AA82:AA88" si="58">Z82*Y82*X82</f>
        <v>0</v>
      </c>
      <c r="AB82" s="66">
        <v>0</v>
      </c>
      <c r="AC82" s="67">
        <f t="shared" si="52"/>
        <v>0</v>
      </c>
      <c r="AD82" s="68">
        <v>0</v>
      </c>
      <c r="AE82" s="189"/>
      <c r="AF82" s="93">
        <v>0</v>
      </c>
      <c r="AG82" s="93"/>
      <c r="AH82" s="95">
        <v>0</v>
      </c>
      <c r="AI82" s="95"/>
      <c r="AJ82" s="97">
        <v>0</v>
      </c>
      <c r="AK82" s="341"/>
      <c r="AL82" s="69">
        <v>0</v>
      </c>
      <c r="AM82" s="70">
        <v>0</v>
      </c>
      <c r="AN82" s="70">
        <v>0</v>
      </c>
      <c r="AO82" s="329">
        <v>0</v>
      </c>
      <c r="AP82" s="71">
        <v>0</v>
      </c>
      <c r="AQ82" s="72">
        <v>0</v>
      </c>
      <c r="AR82" s="73">
        <v>0</v>
      </c>
      <c r="AS82" s="74">
        <v>0</v>
      </c>
      <c r="AT82" s="75">
        <v>0</v>
      </c>
      <c r="AU82" s="76">
        <v>0</v>
      </c>
      <c r="AV82" s="76">
        <v>0</v>
      </c>
      <c r="AW82" s="77">
        <v>0</v>
      </c>
      <c r="AX82" s="78">
        <v>0</v>
      </c>
      <c r="AY82" s="79">
        <f t="shared" si="53"/>
        <v>0</v>
      </c>
      <c r="AZ82" s="80">
        <v>0</v>
      </c>
      <c r="BA82" s="81">
        <v>0</v>
      </c>
      <c r="BB82" s="78"/>
      <c r="BC82" s="79">
        <f t="shared" si="54"/>
        <v>0</v>
      </c>
      <c r="BD82" s="271" t="e">
        <f t="shared" si="42"/>
        <v>#DIV/0!</v>
      </c>
      <c r="BE82" s="272" t="e">
        <f t="shared" si="55"/>
        <v>#DIV/0!</v>
      </c>
    </row>
    <row r="83" spans="1:57" ht="40.5" customHeight="1">
      <c r="A83" t="s">
        <v>245</v>
      </c>
      <c r="B83" s="5"/>
      <c r="C83" s="64" t="s">
        <v>94</v>
      </c>
      <c r="D83" s="45"/>
      <c r="E83" s="65">
        <v>1</v>
      </c>
      <c r="F83" s="317" t="s">
        <v>2</v>
      </c>
      <c r="G83" s="283"/>
      <c r="H83" s="283">
        <v>0</v>
      </c>
      <c r="I83" s="283">
        <v>0</v>
      </c>
      <c r="J83" s="283">
        <v>25</v>
      </c>
      <c r="K83" s="283">
        <f t="shared" si="51"/>
        <v>0</v>
      </c>
      <c r="L83" s="283">
        <f t="shared" si="51"/>
        <v>0</v>
      </c>
      <c r="M83" s="283">
        <f t="shared" si="51"/>
        <v>2.5</v>
      </c>
      <c r="N83" s="283">
        <v>2</v>
      </c>
      <c r="O83" s="283">
        <v>0.5</v>
      </c>
      <c r="P83" s="283">
        <f t="shared" si="56"/>
        <v>2.5000000000000001E-2</v>
      </c>
      <c r="Q83" s="363">
        <f t="shared" si="48"/>
        <v>2.5000000000000001E-2</v>
      </c>
      <c r="R83" s="279"/>
      <c r="S83" s="281" t="s">
        <v>346</v>
      </c>
      <c r="T83" s="282">
        <v>1</v>
      </c>
      <c r="U83" s="283"/>
      <c r="V83" s="283"/>
      <c r="W83" s="283"/>
      <c r="X83" s="283">
        <f t="shared" si="57"/>
        <v>0</v>
      </c>
      <c r="Y83" s="283">
        <f t="shared" si="57"/>
        <v>0</v>
      </c>
      <c r="Z83" s="283">
        <f t="shared" si="57"/>
        <v>0</v>
      </c>
      <c r="AA83" s="367">
        <f t="shared" si="58"/>
        <v>0</v>
      </c>
      <c r="AB83" s="66">
        <v>0</v>
      </c>
      <c r="AC83" s="67">
        <f t="shared" si="52"/>
        <v>0</v>
      </c>
      <c r="AD83" s="68">
        <v>0</v>
      </c>
      <c r="AE83" s="189"/>
      <c r="AF83" s="93">
        <v>0</v>
      </c>
      <c r="AG83" s="93"/>
      <c r="AH83" s="95">
        <v>0</v>
      </c>
      <c r="AI83" s="95"/>
      <c r="AJ83" s="97">
        <v>0</v>
      </c>
      <c r="AK83" s="341"/>
      <c r="AL83" s="69">
        <v>0</v>
      </c>
      <c r="AM83" s="70">
        <v>0</v>
      </c>
      <c r="AN83" s="70">
        <v>0</v>
      </c>
      <c r="AO83" s="329">
        <v>0</v>
      </c>
      <c r="AP83" s="71">
        <v>0</v>
      </c>
      <c r="AQ83" s="72">
        <v>0</v>
      </c>
      <c r="AR83" s="73">
        <v>0</v>
      </c>
      <c r="AS83" s="74">
        <v>0</v>
      </c>
      <c r="AT83" s="75">
        <v>0</v>
      </c>
      <c r="AU83" s="76">
        <v>0</v>
      </c>
      <c r="AV83" s="76">
        <v>0</v>
      </c>
      <c r="AW83" s="77">
        <v>0</v>
      </c>
      <c r="AX83" s="78">
        <v>0</v>
      </c>
      <c r="AY83" s="79">
        <f t="shared" si="53"/>
        <v>0</v>
      </c>
      <c r="AZ83" s="80">
        <v>0</v>
      </c>
      <c r="BA83" s="81">
        <v>0</v>
      </c>
      <c r="BB83" s="78"/>
      <c r="BC83" s="79">
        <f t="shared" si="54"/>
        <v>0</v>
      </c>
      <c r="BD83" s="271" t="e">
        <f t="shared" si="42"/>
        <v>#DIV/0!</v>
      </c>
      <c r="BE83" s="272" t="e">
        <f t="shared" si="55"/>
        <v>#DIV/0!</v>
      </c>
    </row>
    <row r="84" spans="1:57" ht="40.5" customHeight="1">
      <c r="A84" t="s">
        <v>246</v>
      </c>
      <c r="B84" s="5"/>
      <c r="C84" s="64" t="s">
        <v>95</v>
      </c>
      <c r="D84" s="45"/>
      <c r="E84" s="65">
        <v>1</v>
      </c>
      <c r="F84" s="317" t="s">
        <v>2</v>
      </c>
      <c r="G84" s="359"/>
      <c r="H84" s="283">
        <v>0</v>
      </c>
      <c r="I84" s="283">
        <v>0</v>
      </c>
      <c r="J84" s="283">
        <v>12.5</v>
      </c>
      <c r="K84" s="283">
        <f t="shared" ref="K84:M93" si="59">H84/10</f>
        <v>0</v>
      </c>
      <c r="L84" s="283">
        <f t="shared" si="59"/>
        <v>0</v>
      </c>
      <c r="M84" s="283">
        <f t="shared" si="59"/>
        <v>1.25</v>
      </c>
      <c r="N84" s="283">
        <v>2</v>
      </c>
      <c r="O84" s="283">
        <v>0.5</v>
      </c>
      <c r="P84" s="283">
        <f t="shared" si="56"/>
        <v>1.2500000000000001E-2</v>
      </c>
      <c r="Q84" s="363">
        <f t="shared" si="48"/>
        <v>1.2500000000000001E-2</v>
      </c>
      <c r="R84" s="279"/>
      <c r="S84" s="281" t="s">
        <v>346</v>
      </c>
      <c r="T84" s="282">
        <v>1</v>
      </c>
      <c r="U84" s="283"/>
      <c r="V84" s="283"/>
      <c r="W84" s="283"/>
      <c r="X84" s="283">
        <f t="shared" si="57"/>
        <v>0</v>
      </c>
      <c r="Y84" s="283">
        <f t="shared" si="57"/>
        <v>0</v>
      </c>
      <c r="Z84" s="283">
        <f t="shared" si="57"/>
        <v>0</v>
      </c>
      <c r="AA84" s="367">
        <f t="shared" si="58"/>
        <v>0</v>
      </c>
      <c r="AB84" s="66">
        <v>0</v>
      </c>
      <c r="AC84" s="67">
        <f t="shared" si="52"/>
        <v>0</v>
      </c>
      <c r="AD84" s="68">
        <v>0</v>
      </c>
      <c r="AE84" s="189"/>
      <c r="AF84" s="93">
        <v>0</v>
      </c>
      <c r="AG84" s="93"/>
      <c r="AH84" s="95">
        <v>0</v>
      </c>
      <c r="AI84" s="95"/>
      <c r="AJ84" s="97">
        <v>0</v>
      </c>
      <c r="AK84" s="341"/>
      <c r="AL84" s="69">
        <v>0</v>
      </c>
      <c r="AM84" s="70">
        <v>0</v>
      </c>
      <c r="AN84" s="70">
        <v>0</v>
      </c>
      <c r="AO84" s="329">
        <v>0</v>
      </c>
      <c r="AP84" s="71">
        <v>0</v>
      </c>
      <c r="AQ84" s="72">
        <v>0</v>
      </c>
      <c r="AR84" s="73">
        <v>0</v>
      </c>
      <c r="AS84" s="74">
        <v>0</v>
      </c>
      <c r="AT84" s="75">
        <v>0</v>
      </c>
      <c r="AU84" s="76">
        <v>0</v>
      </c>
      <c r="AV84" s="76">
        <v>0</v>
      </c>
      <c r="AW84" s="77">
        <v>0</v>
      </c>
      <c r="AX84" s="78">
        <v>0</v>
      </c>
      <c r="AY84" s="79">
        <f t="shared" si="53"/>
        <v>0</v>
      </c>
      <c r="AZ84" s="80">
        <v>0</v>
      </c>
      <c r="BA84" s="81">
        <v>0</v>
      </c>
      <c r="BB84" s="78"/>
      <c r="BC84" s="79">
        <f t="shared" si="54"/>
        <v>0</v>
      </c>
      <c r="BD84" s="271" t="e">
        <f t="shared" si="42"/>
        <v>#DIV/0!</v>
      </c>
      <c r="BE84" s="272" t="e">
        <f t="shared" si="55"/>
        <v>#DIV/0!</v>
      </c>
    </row>
    <row r="85" spans="1:57" ht="40.5" customHeight="1">
      <c r="A85" t="s">
        <v>247</v>
      </c>
      <c r="B85" s="5"/>
      <c r="C85" s="64" t="s">
        <v>96</v>
      </c>
      <c r="D85" s="45"/>
      <c r="E85" s="65">
        <v>1</v>
      </c>
      <c r="F85" s="317" t="s">
        <v>2</v>
      </c>
      <c r="G85" s="283"/>
      <c r="H85" s="283">
        <v>0</v>
      </c>
      <c r="I85" s="283">
        <v>0</v>
      </c>
      <c r="J85" s="283">
        <v>25</v>
      </c>
      <c r="K85" s="283">
        <f t="shared" si="59"/>
        <v>0</v>
      </c>
      <c r="L85" s="283">
        <f t="shared" si="59"/>
        <v>0</v>
      </c>
      <c r="M85" s="283">
        <f t="shared" si="59"/>
        <v>2.5</v>
      </c>
      <c r="N85" s="283">
        <v>2</v>
      </c>
      <c r="O85" s="283">
        <v>0.5</v>
      </c>
      <c r="P85" s="283">
        <f t="shared" si="56"/>
        <v>2.5000000000000001E-2</v>
      </c>
      <c r="Q85" s="363">
        <f t="shared" si="48"/>
        <v>2.5000000000000001E-2</v>
      </c>
      <c r="R85" s="279"/>
      <c r="S85" s="281" t="s">
        <v>346</v>
      </c>
      <c r="T85" s="282">
        <v>1</v>
      </c>
      <c r="U85" s="283"/>
      <c r="V85" s="283"/>
      <c r="W85" s="283"/>
      <c r="X85" s="283">
        <f t="shared" si="57"/>
        <v>0</v>
      </c>
      <c r="Y85" s="283">
        <f t="shared" si="57"/>
        <v>0</v>
      </c>
      <c r="Z85" s="283">
        <f t="shared" si="57"/>
        <v>0</v>
      </c>
      <c r="AA85" s="367">
        <f t="shared" si="58"/>
        <v>0</v>
      </c>
      <c r="AB85" s="66">
        <v>0</v>
      </c>
      <c r="AC85" s="67">
        <f t="shared" si="52"/>
        <v>0</v>
      </c>
      <c r="AD85" s="68">
        <v>0</v>
      </c>
      <c r="AE85" s="189"/>
      <c r="AF85" s="93">
        <v>0</v>
      </c>
      <c r="AG85" s="93"/>
      <c r="AH85" s="95">
        <v>0</v>
      </c>
      <c r="AI85" s="95"/>
      <c r="AJ85" s="97">
        <v>0</v>
      </c>
      <c r="AK85" s="341"/>
      <c r="AL85" s="69">
        <v>0</v>
      </c>
      <c r="AM85" s="70">
        <v>0</v>
      </c>
      <c r="AN85" s="70">
        <v>0</v>
      </c>
      <c r="AO85" s="329">
        <v>0</v>
      </c>
      <c r="AP85" s="71">
        <v>0</v>
      </c>
      <c r="AQ85" s="72">
        <v>0</v>
      </c>
      <c r="AR85" s="73">
        <v>0</v>
      </c>
      <c r="AS85" s="74">
        <v>0</v>
      </c>
      <c r="AT85" s="75">
        <v>0</v>
      </c>
      <c r="AU85" s="76">
        <v>0</v>
      </c>
      <c r="AV85" s="76">
        <v>0</v>
      </c>
      <c r="AW85" s="77">
        <v>0</v>
      </c>
      <c r="AX85" s="78">
        <v>0</v>
      </c>
      <c r="AY85" s="79">
        <f t="shared" si="53"/>
        <v>0</v>
      </c>
      <c r="AZ85" s="80">
        <v>0</v>
      </c>
      <c r="BA85" s="81">
        <v>0</v>
      </c>
      <c r="BB85" s="78"/>
      <c r="BC85" s="79">
        <f t="shared" si="54"/>
        <v>0</v>
      </c>
      <c r="BD85" s="271" t="e">
        <f t="shared" si="42"/>
        <v>#DIV/0!</v>
      </c>
      <c r="BE85" s="272" t="e">
        <f t="shared" si="55"/>
        <v>#DIV/0!</v>
      </c>
    </row>
    <row r="86" spans="1:57" ht="40.5" customHeight="1">
      <c r="A86" t="s">
        <v>248</v>
      </c>
      <c r="B86" s="5"/>
      <c r="C86" s="64" t="s">
        <v>97</v>
      </c>
      <c r="D86" s="45"/>
      <c r="E86" s="65">
        <v>1</v>
      </c>
      <c r="F86" s="317" t="s">
        <v>2</v>
      </c>
      <c r="G86" s="283"/>
      <c r="H86" s="283">
        <v>0</v>
      </c>
      <c r="I86" s="283">
        <v>0</v>
      </c>
      <c r="J86" s="283">
        <v>12.5</v>
      </c>
      <c r="K86" s="283">
        <f t="shared" si="59"/>
        <v>0</v>
      </c>
      <c r="L86" s="283">
        <f t="shared" si="59"/>
        <v>0</v>
      </c>
      <c r="M86" s="283">
        <f t="shared" si="59"/>
        <v>1.25</v>
      </c>
      <c r="N86" s="283">
        <v>2</v>
      </c>
      <c r="O86" s="283">
        <v>0.5</v>
      </c>
      <c r="P86" s="283">
        <f t="shared" si="56"/>
        <v>1.2500000000000001E-2</v>
      </c>
      <c r="Q86" s="363">
        <f t="shared" si="48"/>
        <v>1.2500000000000001E-2</v>
      </c>
      <c r="R86" s="279"/>
      <c r="S86" s="281" t="s">
        <v>346</v>
      </c>
      <c r="T86" s="282">
        <v>1</v>
      </c>
      <c r="U86" s="283"/>
      <c r="V86" s="283"/>
      <c r="W86" s="283"/>
      <c r="X86" s="283">
        <f t="shared" si="57"/>
        <v>0</v>
      </c>
      <c r="Y86" s="283">
        <f t="shared" si="57"/>
        <v>0</v>
      </c>
      <c r="Z86" s="283">
        <f t="shared" si="57"/>
        <v>0</v>
      </c>
      <c r="AA86" s="367">
        <f t="shared" si="58"/>
        <v>0</v>
      </c>
      <c r="AB86" s="66">
        <v>0</v>
      </c>
      <c r="AC86" s="67">
        <f t="shared" si="52"/>
        <v>0</v>
      </c>
      <c r="AD86" s="68">
        <v>0</v>
      </c>
      <c r="AE86" s="189"/>
      <c r="AF86" s="93">
        <v>0</v>
      </c>
      <c r="AG86" s="93"/>
      <c r="AH86" s="95">
        <v>0</v>
      </c>
      <c r="AI86" s="95"/>
      <c r="AJ86" s="97">
        <v>0</v>
      </c>
      <c r="AK86" s="341"/>
      <c r="AL86" s="69">
        <v>0</v>
      </c>
      <c r="AM86" s="70">
        <v>0</v>
      </c>
      <c r="AN86" s="70">
        <v>0</v>
      </c>
      <c r="AO86" s="329">
        <v>0</v>
      </c>
      <c r="AP86" s="71">
        <v>0</v>
      </c>
      <c r="AQ86" s="72">
        <v>0</v>
      </c>
      <c r="AR86" s="73">
        <v>0</v>
      </c>
      <c r="AS86" s="74">
        <v>0</v>
      </c>
      <c r="AT86" s="75">
        <v>0</v>
      </c>
      <c r="AU86" s="76">
        <v>0</v>
      </c>
      <c r="AV86" s="76">
        <v>0</v>
      </c>
      <c r="AW86" s="77">
        <v>0</v>
      </c>
      <c r="AX86" s="78">
        <v>0</v>
      </c>
      <c r="AY86" s="79">
        <f t="shared" si="53"/>
        <v>0</v>
      </c>
      <c r="AZ86" s="80">
        <v>0</v>
      </c>
      <c r="BA86" s="81">
        <v>0</v>
      </c>
      <c r="BB86" s="78"/>
      <c r="BC86" s="79">
        <f t="shared" si="54"/>
        <v>0</v>
      </c>
      <c r="BD86" s="271" t="e">
        <f t="shared" si="42"/>
        <v>#DIV/0!</v>
      </c>
      <c r="BE86" s="272" t="e">
        <f t="shared" si="55"/>
        <v>#DIV/0!</v>
      </c>
    </row>
    <row r="87" spans="1:57" ht="40.5" customHeight="1">
      <c r="A87" t="s">
        <v>249</v>
      </c>
      <c r="B87" s="5"/>
      <c r="C87" s="64" t="s">
        <v>98</v>
      </c>
      <c r="D87" s="45"/>
      <c r="E87" s="65">
        <v>1</v>
      </c>
      <c r="F87" s="317" t="s">
        <v>2</v>
      </c>
      <c r="G87" s="283"/>
      <c r="H87" s="283">
        <v>0</v>
      </c>
      <c r="I87" s="283">
        <v>0</v>
      </c>
      <c r="J87" s="283">
        <v>25</v>
      </c>
      <c r="K87" s="283">
        <f t="shared" si="59"/>
        <v>0</v>
      </c>
      <c r="L87" s="283">
        <f t="shared" si="59"/>
        <v>0</v>
      </c>
      <c r="M87" s="283">
        <f t="shared" si="59"/>
        <v>2.5</v>
      </c>
      <c r="N87" s="283">
        <v>2</v>
      </c>
      <c r="O87" s="283">
        <v>0.5</v>
      </c>
      <c r="P87" s="283">
        <f t="shared" si="56"/>
        <v>2.5000000000000001E-2</v>
      </c>
      <c r="Q87" s="363">
        <f t="shared" si="48"/>
        <v>2.5000000000000001E-2</v>
      </c>
      <c r="R87" s="279"/>
      <c r="S87" s="281" t="s">
        <v>346</v>
      </c>
      <c r="T87" s="282">
        <v>1</v>
      </c>
      <c r="U87" s="283"/>
      <c r="V87" s="283"/>
      <c r="W87" s="283"/>
      <c r="X87" s="283">
        <f t="shared" si="57"/>
        <v>0</v>
      </c>
      <c r="Y87" s="283">
        <f t="shared" si="57"/>
        <v>0</v>
      </c>
      <c r="Z87" s="283">
        <f t="shared" si="57"/>
        <v>0</v>
      </c>
      <c r="AA87" s="367">
        <f t="shared" si="58"/>
        <v>0</v>
      </c>
      <c r="AB87" s="66">
        <v>0</v>
      </c>
      <c r="AC87" s="67">
        <f t="shared" si="52"/>
        <v>0</v>
      </c>
      <c r="AD87" s="68">
        <v>0</v>
      </c>
      <c r="AE87" s="189"/>
      <c r="AF87" s="93">
        <v>0</v>
      </c>
      <c r="AG87" s="93"/>
      <c r="AH87" s="95">
        <v>0</v>
      </c>
      <c r="AI87" s="95"/>
      <c r="AJ87" s="97">
        <v>0</v>
      </c>
      <c r="AK87" s="341"/>
      <c r="AL87" s="69">
        <v>0</v>
      </c>
      <c r="AM87" s="70">
        <v>0</v>
      </c>
      <c r="AN87" s="70">
        <v>0</v>
      </c>
      <c r="AO87" s="329">
        <v>0</v>
      </c>
      <c r="AP87" s="71">
        <v>0</v>
      </c>
      <c r="AQ87" s="72">
        <v>0</v>
      </c>
      <c r="AR87" s="73">
        <v>0</v>
      </c>
      <c r="AS87" s="74">
        <v>0</v>
      </c>
      <c r="AT87" s="75">
        <v>0</v>
      </c>
      <c r="AU87" s="76">
        <v>0</v>
      </c>
      <c r="AV87" s="76">
        <v>0</v>
      </c>
      <c r="AW87" s="77">
        <v>0</v>
      </c>
      <c r="AX87" s="78">
        <v>0</v>
      </c>
      <c r="AY87" s="79">
        <f t="shared" si="53"/>
        <v>0</v>
      </c>
      <c r="AZ87" s="80">
        <v>0</v>
      </c>
      <c r="BA87" s="81">
        <v>0</v>
      </c>
      <c r="BB87" s="78"/>
      <c r="BC87" s="79">
        <f t="shared" si="54"/>
        <v>0</v>
      </c>
      <c r="BD87" s="271" t="e">
        <f t="shared" si="42"/>
        <v>#DIV/0!</v>
      </c>
      <c r="BE87" s="272" t="e">
        <f t="shared" si="55"/>
        <v>#DIV/0!</v>
      </c>
    </row>
    <row r="88" spans="1:57" ht="40.5" customHeight="1">
      <c r="A88" t="s">
        <v>250</v>
      </c>
      <c r="B88" s="5"/>
      <c r="C88" s="64" t="s">
        <v>99</v>
      </c>
      <c r="D88" s="45"/>
      <c r="E88" s="65">
        <v>1</v>
      </c>
      <c r="F88" s="317" t="s">
        <v>2</v>
      </c>
      <c r="G88" s="283"/>
      <c r="H88" s="283">
        <v>0</v>
      </c>
      <c r="I88" s="283">
        <v>0</v>
      </c>
      <c r="J88" s="283">
        <v>12.5</v>
      </c>
      <c r="K88" s="283">
        <f t="shared" si="59"/>
        <v>0</v>
      </c>
      <c r="L88" s="283">
        <f t="shared" si="59"/>
        <v>0</v>
      </c>
      <c r="M88" s="283">
        <f t="shared" si="59"/>
        <v>1.25</v>
      </c>
      <c r="N88" s="283">
        <v>2</v>
      </c>
      <c r="O88" s="283">
        <v>0.5</v>
      </c>
      <c r="P88" s="283">
        <f t="shared" si="56"/>
        <v>1.2500000000000001E-2</v>
      </c>
      <c r="Q88" s="363">
        <f t="shared" si="48"/>
        <v>1.2500000000000001E-2</v>
      </c>
      <c r="R88" s="279"/>
      <c r="S88" s="281" t="s">
        <v>346</v>
      </c>
      <c r="T88" s="282">
        <v>1</v>
      </c>
      <c r="U88" s="283"/>
      <c r="V88" s="283"/>
      <c r="W88" s="283"/>
      <c r="X88" s="283">
        <f t="shared" si="57"/>
        <v>0</v>
      </c>
      <c r="Y88" s="283">
        <f t="shared" si="57"/>
        <v>0</v>
      </c>
      <c r="Z88" s="283">
        <f t="shared" si="57"/>
        <v>0</v>
      </c>
      <c r="AA88" s="367">
        <f t="shared" si="58"/>
        <v>0</v>
      </c>
      <c r="AB88" s="66">
        <v>0</v>
      </c>
      <c r="AC88" s="67">
        <f t="shared" si="52"/>
        <v>0</v>
      </c>
      <c r="AD88" s="68">
        <v>0</v>
      </c>
      <c r="AE88" s="189"/>
      <c r="AF88" s="93">
        <v>0</v>
      </c>
      <c r="AG88" s="93"/>
      <c r="AH88" s="95">
        <v>0</v>
      </c>
      <c r="AI88" s="95"/>
      <c r="AJ88" s="97">
        <v>0</v>
      </c>
      <c r="AK88" s="341"/>
      <c r="AL88" s="69">
        <v>0</v>
      </c>
      <c r="AM88" s="70">
        <v>0</v>
      </c>
      <c r="AN88" s="70">
        <v>0</v>
      </c>
      <c r="AO88" s="329">
        <v>0</v>
      </c>
      <c r="AP88" s="71">
        <v>0</v>
      </c>
      <c r="AQ88" s="72">
        <v>0</v>
      </c>
      <c r="AR88" s="73">
        <v>0</v>
      </c>
      <c r="AS88" s="74">
        <v>0</v>
      </c>
      <c r="AT88" s="75">
        <v>0</v>
      </c>
      <c r="AU88" s="76">
        <v>0</v>
      </c>
      <c r="AV88" s="76">
        <v>0</v>
      </c>
      <c r="AW88" s="77">
        <v>0</v>
      </c>
      <c r="AX88" s="78">
        <v>0</v>
      </c>
      <c r="AY88" s="79">
        <f t="shared" si="53"/>
        <v>0</v>
      </c>
      <c r="AZ88" s="80">
        <v>0</v>
      </c>
      <c r="BA88" s="81">
        <v>0</v>
      </c>
      <c r="BB88" s="78"/>
      <c r="BC88" s="79">
        <f t="shared" si="54"/>
        <v>0</v>
      </c>
      <c r="BD88" s="271" t="e">
        <f t="shared" si="42"/>
        <v>#DIV/0!</v>
      </c>
      <c r="BE88" s="272" t="e">
        <f t="shared" si="55"/>
        <v>#DIV/0!</v>
      </c>
    </row>
    <row r="89" spans="1:57" ht="40.5" customHeight="1">
      <c r="A89" t="s">
        <v>251</v>
      </c>
      <c r="B89" s="5"/>
      <c r="C89" s="64" t="s">
        <v>100</v>
      </c>
      <c r="D89" s="45"/>
      <c r="E89" s="65">
        <v>1</v>
      </c>
      <c r="F89" s="317" t="s">
        <v>2</v>
      </c>
      <c r="G89" s="283"/>
      <c r="H89" s="283">
        <v>0</v>
      </c>
      <c r="I89" s="283">
        <v>0</v>
      </c>
      <c r="J89" s="283">
        <v>25</v>
      </c>
      <c r="K89" s="283">
        <f t="shared" si="59"/>
        <v>0</v>
      </c>
      <c r="L89" s="283">
        <f t="shared" si="59"/>
        <v>0</v>
      </c>
      <c r="M89" s="283">
        <f t="shared" si="59"/>
        <v>2.5</v>
      </c>
      <c r="N89" s="283">
        <v>2</v>
      </c>
      <c r="O89" s="283">
        <v>0.5</v>
      </c>
      <c r="P89" s="283">
        <f>M89/100</f>
        <v>2.5000000000000001E-2</v>
      </c>
      <c r="Q89" s="363">
        <f t="shared" si="48"/>
        <v>2.5000000000000001E-2</v>
      </c>
      <c r="R89" s="279"/>
      <c r="S89" s="281" t="s">
        <v>346</v>
      </c>
      <c r="T89" s="282">
        <v>1</v>
      </c>
      <c r="U89" s="283"/>
      <c r="V89" s="283"/>
      <c r="W89" s="283"/>
      <c r="X89" s="283">
        <f t="shared" si="57"/>
        <v>0</v>
      </c>
      <c r="Y89" s="283">
        <f t="shared" si="57"/>
        <v>0</v>
      </c>
      <c r="Z89" s="283">
        <f t="shared" si="57"/>
        <v>0</v>
      </c>
      <c r="AA89" s="367">
        <f>Z89*Y89*X89</f>
        <v>0</v>
      </c>
      <c r="AB89" s="66">
        <v>0</v>
      </c>
      <c r="AC89" s="67">
        <f t="shared" si="52"/>
        <v>0</v>
      </c>
      <c r="AD89" s="68">
        <v>0</v>
      </c>
      <c r="AE89" s="189"/>
      <c r="AF89" s="93">
        <v>0</v>
      </c>
      <c r="AG89" s="93"/>
      <c r="AH89" s="95">
        <v>0</v>
      </c>
      <c r="AI89" s="95"/>
      <c r="AJ89" s="97">
        <v>0</v>
      </c>
      <c r="AK89" s="341"/>
      <c r="AL89" s="69">
        <v>0</v>
      </c>
      <c r="AM89" s="70">
        <v>0</v>
      </c>
      <c r="AN89" s="70">
        <v>0</v>
      </c>
      <c r="AO89" s="329">
        <v>0</v>
      </c>
      <c r="AP89" s="71">
        <v>0</v>
      </c>
      <c r="AQ89" s="72">
        <v>0</v>
      </c>
      <c r="AR89" s="73">
        <v>0</v>
      </c>
      <c r="AS89" s="74">
        <v>0</v>
      </c>
      <c r="AT89" s="75">
        <v>0</v>
      </c>
      <c r="AU89" s="76">
        <v>0</v>
      </c>
      <c r="AV89" s="76">
        <v>0</v>
      </c>
      <c r="AW89" s="77">
        <v>0</v>
      </c>
      <c r="AX89" s="78">
        <v>0</v>
      </c>
      <c r="AY89" s="79">
        <f t="shared" si="53"/>
        <v>0</v>
      </c>
      <c r="AZ89" s="80">
        <v>0</v>
      </c>
      <c r="BA89" s="81">
        <v>0</v>
      </c>
      <c r="BB89" s="78"/>
      <c r="BC89" s="79">
        <f t="shared" si="54"/>
        <v>0</v>
      </c>
      <c r="BD89" s="271" t="e">
        <f t="shared" si="42"/>
        <v>#DIV/0!</v>
      </c>
      <c r="BE89" s="272" t="e">
        <f t="shared" si="55"/>
        <v>#DIV/0!</v>
      </c>
    </row>
    <row r="90" spans="1:57" ht="40.5" customHeight="1">
      <c r="A90" t="s">
        <v>252</v>
      </c>
      <c r="B90" s="5"/>
      <c r="C90" s="64" t="s">
        <v>101</v>
      </c>
      <c r="D90" s="45"/>
      <c r="E90" s="65">
        <v>1</v>
      </c>
      <c r="F90" s="317" t="s">
        <v>2</v>
      </c>
      <c r="G90" s="283"/>
      <c r="H90" s="283">
        <v>0</v>
      </c>
      <c r="I90" s="283">
        <v>0</v>
      </c>
      <c r="J90" s="283">
        <v>12.5</v>
      </c>
      <c r="K90" s="283">
        <f t="shared" si="59"/>
        <v>0</v>
      </c>
      <c r="L90" s="283">
        <f t="shared" si="59"/>
        <v>0</v>
      </c>
      <c r="M90" s="283">
        <f t="shared" si="59"/>
        <v>1.25</v>
      </c>
      <c r="N90" s="283">
        <v>2</v>
      </c>
      <c r="O90" s="283">
        <v>0.5</v>
      </c>
      <c r="P90" s="283">
        <f>M90/100</f>
        <v>1.2500000000000001E-2</v>
      </c>
      <c r="Q90" s="363">
        <f t="shared" si="48"/>
        <v>1.2500000000000001E-2</v>
      </c>
      <c r="R90" s="279"/>
      <c r="S90" s="281" t="s">
        <v>346</v>
      </c>
      <c r="T90" s="282">
        <v>1</v>
      </c>
      <c r="U90" s="283"/>
      <c r="V90" s="283"/>
      <c r="W90" s="283"/>
      <c r="X90" s="283">
        <f t="shared" si="57"/>
        <v>0</v>
      </c>
      <c r="Y90" s="283">
        <f t="shared" si="57"/>
        <v>0</v>
      </c>
      <c r="Z90" s="283">
        <f t="shared" si="57"/>
        <v>0</v>
      </c>
      <c r="AA90" s="367">
        <f>Z90*Y90*X90</f>
        <v>0</v>
      </c>
      <c r="AB90" s="66">
        <v>0</v>
      </c>
      <c r="AC90" s="67">
        <f t="shared" si="52"/>
        <v>0</v>
      </c>
      <c r="AD90" s="68">
        <v>0</v>
      </c>
      <c r="AE90" s="189"/>
      <c r="AF90" s="93">
        <v>0</v>
      </c>
      <c r="AG90" s="93"/>
      <c r="AH90" s="95">
        <v>0</v>
      </c>
      <c r="AI90" s="95"/>
      <c r="AJ90" s="97">
        <v>0</v>
      </c>
      <c r="AK90" s="341"/>
      <c r="AL90" s="69">
        <v>0</v>
      </c>
      <c r="AM90" s="70">
        <v>0</v>
      </c>
      <c r="AN90" s="70">
        <v>0</v>
      </c>
      <c r="AO90" s="329">
        <v>0</v>
      </c>
      <c r="AP90" s="71">
        <v>0</v>
      </c>
      <c r="AQ90" s="72">
        <v>0</v>
      </c>
      <c r="AR90" s="73">
        <v>0</v>
      </c>
      <c r="AS90" s="74">
        <v>0</v>
      </c>
      <c r="AT90" s="75">
        <v>0</v>
      </c>
      <c r="AU90" s="76">
        <v>0</v>
      </c>
      <c r="AV90" s="76">
        <v>0</v>
      </c>
      <c r="AW90" s="77">
        <v>0</v>
      </c>
      <c r="AX90" s="78">
        <v>0</v>
      </c>
      <c r="AY90" s="79">
        <f t="shared" si="53"/>
        <v>0</v>
      </c>
      <c r="AZ90" s="80">
        <v>0</v>
      </c>
      <c r="BA90" s="81">
        <v>0</v>
      </c>
      <c r="BB90" s="78"/>
      <c r="BC90" s="79">
        <f t="shared" si="54"/>
        <v>0</v>
      </c>
      <c r="BD90" s="271" t="e">
        <f t="shared" si="42"/>
        <v>#DIV/0!</v>
      </c>
      <c r="BE90" s="272" t="e">
        <f t="shared" si="55"/>
        <v>#DIV/0!</v>
      </c>
    </row>
    <row r="91" spans="1:57" ht="40.5" customHeight="1">
      <c r="A91" t="s">
        <v>253</v>
      </c>
      <c r="B91" s="5"/>
      <c r="C91" s="64" t="s">
        <v>102</v>
      </c>
      <c r="D91" s="45"/>
      <c r="E91" s="65">
        <v>1</v>
      </c>
      <c r="F91" s="317" t="s">
        <v>2</v>
      </c>
      <c r="G91" s="283"/>
      <c r="H91" s="283">
        <v>0</v>
      </c>
      <c r="I91" s="283">
        <v>0</v>
      </c>
      <c r="J91" s="283">
        <v>25</v>
      </c>
      <c r="K91" s="283">
        <f t="shared" si="59"/>
        <v>0</v>
      </c>
      <c r="L91" s="283">
        <f t="shared" si="59"/>
        <v>0</v>
      </c>
      <c r="M91" s="283">
        <f t="shared" si="59"/>
        <v>2.5</v>
      </c>
      <c r="N91" s="283">
        <v>2</v>
      </c>
      <c r="O91" s="283">
        <v>0.5</v>
      </c>
      <c r="P91" s="283">
        <f>M91/100</f>
        <v>2.5000000000000001E-2</v>
      </c>
      <c r="Q91" s="363">
        <f t="shared" si="48"/>
        <v>2.5000000000000001E-2</v>
      </c>
      <c r="R91" s="279"/>
      <c r="S91" s="281" t="s">
        <v>346</v>
      </c>
      <c r="T91" s="282">
        <v>1</v>
      </c>
      <c r="U91" s="283"/>
      <c r="V91" s="283"/>
      <c r="W91" s="283"/>
      <c r="X91" s="283">
        <f t="shared" si="57"/>
        <v>0</v>
      </c>
      <c r="Y91" s="283">
        <f t="shared" si="57"/>
        <v>0</v>
      </c>
      <c r="Z91" s="283">
        <f t="shared" si="57"/>
        <v>0</v>
      </c>
      <c r="AA91" s="367">
        <f>Z91*Y91*X91</f>
        <v>0</v>
      </c>
      <c r="AB91" s="66">
        <v>0</v>
      </c>
      <c r="AC91" s="67">
        <f t="shared" si="52"/>
        <v>0</v>
      </c>
      <c r="AD91" s="68">
        <v>0</v>
      </c>
      <c r="AE91" s="189"/>
      <c r="AF91" s="93">
        <v>0</v>
      </c>
      <c r="AG91" s="93"/>
      <c r="AH91" s="95">
        <v>0</v>
      </c>
      <c r="AI91" s="95"/>
      <c r="AJ91" s="97">
        <v>0</v>
      </c>
      <c r="AK91" s="341"/>
      <c r="AL91" s="69">
        <v>0</v>
      </c>
      <c r="AM91" s="70">
        <v>0</v>
      </c>
      <c r="AN91" s="70">
        <v>0</v>
      </c>
      <c r="AO91" s="329">
        <v>0</v>
      </c>
      <c r="AP91" s="71">
        <v>0</v>
      </c>
      <c r="AQ91" s="72">
        <v>0</v>
      </c>
      <c r="AR91" s="73">
        <v>0</v>
      </c>
      <c r="AS91" s="74">
        <v>0</v>
      </c>
      <c r="AT91" s="75">
        <v>0</v>
      </c>
      <c r="AU91" s="76">
        <v>0</v>
      </c>
      <c r="AV91" s="76">
        <v>0</v>
      </c>
      <c r="AW91" s="77">
        <v>0</v>
      </c>
      <c r="AX91" s="78">
        <v>0</v>
      </c>
      <c r="AY91" s="79">
        <f t="shared" si="53"/>
        <v>0</v>
      </c>
      <c r="AZ91" s="80">
        <v>0</v>
      </c>
      <c r="BA91" s="81">
        <v>0</v>
      </c>
      <c r="BB91" s="78"/>
      <c r="BC91" s="79">
        <f t="shared" si="54"/>
        <v>0</v>
      </c>
      <c r="BD91" s="271" t="e">
        <f t="shared" si="42"/>
        <v>#DIV/0!</v>
      </c>
      <c r="BE91" s="272" t="e">
        <f t="shared" si="55"/>
        <v>#DIV/0!</v>
      </c>
    </row>
    <row r="92" spans="1:57" ht="40.5" customHeight="1">
      <c r="A92" t="s">
        <v>254</v>
      </c>
      <c r="B92" s="5"/>
      <c r="C92" s="64" t="s">
        <v>103</v>
      </c>
      <c r="D92" s="45"/>
      <c r="E92" s="65">
        <v>1</v>
      </c>
      <c r="F92" s="317" t="s">
        <v>2</v>
      </c>
      <c r="G92" s="283"/>
      <c r="H92" s="283">
        <v>0</v>
      </c>
      <c r="I92" s="283">
        <v>0</v>
      </c>
      <c r="J92" s="283">
        <v>12.5</v>
      </c>
      <c r="K92" s="283">
        <f t="shared" si="59"/>
        <v>0</v>
      </c>
      <c r="L92" s="283">
        <f t="shared" si="59"/>
        <v>0</v>
      </c>
      <c r="M92" s="283">
        <f t="shared" si="59"/>
        <v>1.25</v>
      </c>
      <c r="N92" s="283">
        <v>2</v>
      </c>
      <c r="O92" s="283">
        <v>0.5</v>
      </c>
      <c r="P92" s="283">
        <f>M92/100</f>
        <v>1.2500000000000001E-2</v>
      </c>
      <c r="Q92" s="363">
        <f t="shared" si="48"/>
        <v>1.2500000000000001E-2</v>
      </c>
      <c r="R92" s="279"/>
      <c r="S92" s="281" t="s">
        <v>346</v>
      </c>
      <c r="T92" s="282">
        <v>1</v>
      </c>
      <c r="U92" s="283"/>
      <c r="V92" s="283"/>
      <c r="W92" s="283"/>
      <c r="X92" s="283">
        <f t="shared" si="57"/>
        <v>0</v>
      </c>
      <c r="Y92" s="283">
        <f t="shared" si="57"/>
        <v>0</v>
      </c>
      <c r="Z92" s="283">
        <f t="shared" si="57"/>
        <v>0</v>
      </c>
      <c r="AA92" s="367">
        <f>Z92*Y92*X92</f>
        <v>0</v>
      </c>
      <c r="AB92" s="66">
        <v>0</v>
      </c>
      <c r="AC92" s="67">
        <f t="shared" si="52"/>
        <v>0</v>
      </c>
      <c r="AD92" s="68">
        <v>0</v>
      </c>
      <c r="AE92" s="189"/>
      <c r="AF92" s="93">
        <v>0</v>
      </c>
      <c r="AG92" s="93"/>
      <c r="AH92" s="95">
        <v>0</v>
      </c>
      <c r="AI92" s="95"/>
      <c r="AJ92" s="97">
        <v>0</v>
      </c>
      <c r="AK92" s="341"/>
      <c r="AL92" s="69">
        <v>0</v>
      </c>
      <c r="AM92" s="70">
        <v>0</v>
      </c>
      <c r="AN92" s="70">
        <v>0</v>
      </c>
      <c r="AO92" s="329">
        <v>0</v>
      </c>
      <c r="AP92" s="71">
        <v>0</v>
      </c>
      <c r="AQ92" s="72">
        <v>0</v>
      </c>
      <c r="AR92" s="73">
        <v>0</v>
      </c>
      <c r="AS92" s="74">
        <v>0</v>
      </c>
      <c r="AT92" s="75">
        <v>0</v>
      </c>
      <c r="AU92" s="76">
        <v>0</v>
      </c>
      <c r="AV92" s="76">
        <v>0</v>
      </c>
      <c r="AW92" s="77">
        <v>0</v>
      </c>
      <c r="AX92" s="78">
        <v>0</v>
      </c>
      <c r="AY92" s="79">
        <f t="shared" si="53"/>
        <v>0</v>
      </c>
      <c r="AZ92" s="80">
        <v>0</v>
      </c>
      <c r="BA92" s="81">
        <v>0</v>
      </c>
      <c r="BB92" s="78"/>
      <c r="BC92" s="79">
        <f t="shared" si="54"/>
        <v>0</v>
      </c>
      <c r="BD92" s="271" t="e">
        <f t="shared" si="42"/>
        <v>#DIV/0!</v>
      </c>
      <c r="BE92" s="272" t="e">
        <f t="shared" si="55"/>
        <v>#DIV/0!</v>
      </c>
    </row>
    <row r="93" spans="1:57" ht="40.5" customHeight="1" thickBot="1">
      <c r="A93" t="s">
        <v>255</v>
      </c>
      <c r="B93" s="5"/>
      <c r="C93" s="82" t="s">
        <v>104</v>
      </c>
      <c r="D93" s="54"/>
      <c r="E93" s="290">
        <v>1</v>
      </c>
      <c r="F93" s="318" t="s">
        <v>2</v>
      </c>
      <c r="G93" s="283"/>
      <c r="H93" s="308">
        <v>0</v>
      </c>
      <c r="I93" s="308">
        <v>0</v>
      </c>
      <c r="J93" s="308">
        <v>25</v>
      </c>
      <c r="K93" s="308">
        <f t="shared" si="59"/>
        <v>0</v>
      </c>
      <c r="L93" s="308">
        <f t="shared" si="59"/>
        <v>0</v>
      </c>
      <c r="M93" s="308">
        <f t="shared" si="59"/>
        <v>2.5</v>
      </c>
      <c r="N93" s="308">
        <v>2</v>
      </c>
      <c r="O93" s="308">
        <v>0.5</v>
      </c>
      <c r="P93" s="308">
        <f>M93/100</f>
        <v>2.5000000000000001E-2</v>
      </c>
      <c r="Q93" s="368">
        <f t="shared" si="48"/>
        <v>2.5000000000000001E-2</v>
      </c>
      <c r="R93" s="306"/>
      <c r="S93" s="291" t="s">
        <v>346</v>
      </c>
      <c r="T93" s="307">
        <v>1</v>
      </c>
      <c r="U93" s="308"/>
      <c r="V93" s="308"/>
      <c r="W93" s="308"/>
      <c r="X93" s="308">
        <f t="shared" si="57"/>
        <v>0</v>
      </c>
      <c r="Y93" s="308">
        <f t="shared" si="57"/>
        <v>0</v>
      </c>
      <c r="Z93" s="308">
        <f t="shared" si="57"/>
        <v>0</v>
      </c>
      <c r="AA93" s="369">
        <f>Z93*Y93*X93</f>
        <v>0</v>
      </c>
      <c r="AB93" s="192">
        <v>0</v>
      </c>
      <c r="AC93" s="67">
        <f t="shared" si="52"/>
        <v>0</v>
      </c>
      <c r="AD93" s="83">
        <v>0</v>
      </c>
      <c r="AE93" s="191"/>
      <c r="AF93" s="344">
        <v>0</v>
      </c>
      <c r="AG93" s="344"/>
      <c r="AH93" s="346">
        <v>0</v>
      </c>
      <c r="AI93" s="346"/>
      <c r="AJ93" s="347">
        <v>0</v>
      </c>
      <c r="AK93" s="356"/>
      <c r="AL93" s="200">
        <v>0</v>
      </c>
      <c r="AM93" s="201">
        <v>0</v>
      </c>
      <c r="AN93" s="201">
        <v>0</v>
      </c>
      <c r="AO93" s="330">
        <v>0</v>
      </c>
      <c r="AP93" s="202">
        <v>0</v>
      </c>
      <c r="AQ93" s="203">
        <v>0</v>
      </c>
      <c r="AR93" s="204">
        <v>0</v>
      </c>
      <c r="AS93" s="205">
        <v>0</v>
      </c>
      <c r="AT93" s="206">
        <v>0</v>
      </c>
      <c r="AU93" s="207">
        <v>0</v>
      </c>
      <c r="AV93" s="207">
        <v>0</v>
      </c>
      <c r="AW93" s="208">
        <v>0</v>
      </c>
      <c r="AX93" s="209">
        <v>0</v>
      </c>
      <c r="AY93" s="79">
        <f t="shared" si="53"/>
        <v>0</v>
      </c>
      <c r="AZ93" s="210">
        <v>0</v>
      </c>
      <c r="BA93" s="211">
        <v>0</v>
      </c>
      <c r="BB93" s="78"/>
      <c r="BC93" s="79">
        <f t="shared" si="54"/>
        <v>0</v>
      </c>
      <c r="BD93" s="271" t="e">
        <f t="shared" si="42"/>
        <v>#DIV/0!</v>
      </c>
      <c r="BE93" s="272" t="e">
        <f t="shared" si="55"/>
        <v>#DIV/0!</v>
      </c>
    </row>
    <row r="94" spans="1:57" ht="45" customHeight="1" thickBot="1">
      <c r="A94" s="577"/>
      <c r="B94" s="578"/>
      <c r="C94" s="578"/>
      <c r="D94" s="578"/>
      <c r="E94" s="578"/>
      <c r="F94" s="578"/>
      <c r="G94" s="578"/>
      <c r="H94" s="578"/>
      <c r="I94" s="578"/>
      <c r="J94" s="578"/>
      <c r="K94" s="578"/>
      <c r="L94" s="578"/>
      <c r="M94" s="578"/>
      <c r="N94" s="578"/>
      <c r="O94" s="578"/>
      <c r="P94" s="578"/>
      <c r="Q94" s="578"/>
      <c r="R94" s="578"/>
      <c r="S94" s="578"/>
      <c r="T94" s="578"/>
      <c r="U94" s="578"/>
      <c r="V94" s="578"/>
      <c r="W94" s="578"/>
      <c r="X94" s="578"/>
      <c r="Y94" s="578"/>
      <c r="Z94" s="578"/>
      <c r="AA94" s="578"/>
      <c r="AB94" s="578"/>
      <c r="AC94" s="579"/>
      <c r="AD94" s="357" t="s">
        <v>315</v>
      </c>
      <c r="AE94" s="358"/>
      <c r="AF94" s="186" t="s">
        <v>316</v>
      </c>
      <c r="AG94" s="186"/>
      <c r="AH94" s="187" t="s">
        <v>317</v>
      </c>
      <c r="AI94" s="187"/>
      <c r="AJ94" s="321" t="s">
        <v>318</v>
      </c>
      <c r="AK94" s="334"/>
      <c r="AL94" s="212" t="s">
        <v>7</v>
      </c>
      <c r="AM94" s="213" t="s">
        <v>8</v>
      </c>
      <c r="AN94" s="213" t="s">
        <v>13</v>
      </c>
      <c r="AO94" s="214" t="s">
        <v>14</v>
      </c>
      <c r="AP94" s="215" t="s">
        <v>7</v>
      </c>
      <c r="AQ94" s="216" t="s">
        <v>8</v>
      </c>
      <c r="AR94" s="216" t="s">
        <v>13</v>
      </c>
      <c r="AS94" s="217" t="s">
        <v>14</v>
      </c>
      <c r="AT94" s="218" t="s">
        <v>7</v>
      </c>
      <c r="AU94" s="219" t="s">
        <v>8</v>
      </c>
      <c r="AV94" s="219" t="s">
        <v>13</v>
      </c>
      <c r="AW94" s="220" t="s">
        <v>14</v>
      </c>
      <c r="AX94" s="221" t="s">
        <v>7</v>
      </c>
      <c r="AY94" s="222" t="s">
        <v>8</v>
      </c>
      <c r="AZ94" s="222" t="s">
        <v>13</v>
      </c>
      <c r="BA94" s="223" t="s">
        <v>14</v>
      </c>
      <c r="BB94" s="221" t="s">
        <v>321</v>
      </c>
      <c r="BC94" s="222" t="s">
        <v>8</v>
      </c>
      <c r="BD94" s="273" t="s">
        <v>13</v>
      </c>
      <c r="BE94" s="274" t="s">
        <v>14</v>
      </c>
    </row>
    <row r="95" spans="1:57" ht="40.5" customHeight="1">
      <c r="A95" s="263" t="s">
        <v>256</v>
      </c>
      <c r="B95" s="5"/>
      <c r="C95" s="84" t="s">
        <v>105</v>
      </c>
      <c r="D95" s="195"/>
      <c r="E95" s="197">
        <v>1.5</v>
      </c>
      <c r="F95" s="309" t="s">
        <v>106</v>
      </c>
      <c r="G95" s="359"/>
      <c r="H95" s="283">
        <v>0</v>
      </c>
      <c r="I95" s="283">
        <v>0</v>
      </c>
      <c r="J95" s="283">
        <v>12.5</v>
      </c>
      <c r="K95" s="283">
        <f t="shared" ref="K95:M112" si="60">H95/10</f>
        <v>0</v>
      </c>
      <c r="L95" s="283">
        <f t="shared" si="60"/>
        <v>0</v>
      </c>
      <c r="M95" s="283">
        <f t="shared" si="60"/>
        <v>1.25</v>
      </c>
      <c r="N95" s="283">
        <v>1</v>
      </c>
      <c r="O95" s="283">
        <v>1.5</v>
      </c>
      <c r="P95" s="283">
        <f t="shared" ref="P95:P114" si="61">M95/100</f>
        <v>1.2500000000000001E-2</v>
      </c>
      <c r="Q95" s="363">
        <f t="shared" ref="Q95:Q122" si="62">N95*O95*P95</f>
        <v>1.8750000000000003E-2</v>
      </c>
      <c r="R95" s="279"/>
      <c r="S95" s="281" t="s">
        <v>346</v>
      </c>
      <c r="T95" s="282">
        <v>1</v>
      </c>
      <c r="U95" s="283"/>
      <c r="V95" s="283"/>
      <c r="W95" s="283"/>
      <c r="X95" s="283">
        <f t="shared" ref="X95:Z110" si="63">U95/100</f>
        <v>0</v>
      </c>
      <c r="Y95" s="283">
        <f t="shared" si="63"/>
        <v>0</v>
      </c>
      <c r="Z95" s="283">
        <f t="shared" si="63"/>
        <v>0</v>
      </c>
      <c r="AA95" s="283">
        <f t="shared" ref="AA95:AA122" si="64">Z95*Y95*X95</f>
        <v>0</v>
      </c>
      <c r="AB95" s="244">
        <v>6200</v>
      </c>
      <c r="AC95" s="349">
        <f>AB95/$E95</f>
        <v>4133.333333333333</v>
      </c>
      <c r="AD95" s="353">
        <f>MROUND($AB95*0.98,5)</f>
        <v>6075</v>
      </c>
      <c r="AE95" s="245">
        <f>AD95/$E95</f>
        <v>4050</v>
      </c>
      <c r="AF95" s="325">
        <f>MROUND($AB95*0.97,5)</f>
        <v>6015</v>
      </c>
      <c r="AG95" s="325">
        <f>AF95/$E95</f>
        <v>4010</v>
      </c>
      <c r="AH95" s="326">
        <f>MROUND($AB95*0.97,5)</f>
        <v>6015</v>
      </c>
      <c r="AI95" s="326">
        <f>AH95/$E95</f>
        <v>4010</v>
      </c>
      <c r="AJ95" s="327">
        <f>MROUND($AB95*0.95,5)</f>
        <v>5890</v>
      </c>
      <c r="AK95" s="340">
        <f>AJ95/$E95</f>
        <v>3926.6666666666665</v>
      </c>
      <c r="AL95" s="246">
        <f>MROUND($AB95*0.93,5)</f>
        <v>5765</v>
      </c>
      <c r="AM95" s="247">
        <f>AL95/$E95</f>
        <v>3843.3333333333335</v>
      </c>
      <c r="AN95" s="247">
        <f t="shared" ref="AN95:AN114" si="65">AB95-AL95</f>
        <v>435</v>
      </c>
      <c r="AO95" s="331">
        <f t="shared" ref="AO95:AO114" si="66">AN95/E95</f>
        <v>290</v>
      </c>
      <c r="AP95" s="248">
        <f>MROUND($AB95*0.9,5)</f>
        <v>5580</v>
      </c>
      <c r="AQ95" s="249">
        <f>AP95/$E95</f>
        <v>3720</v>
      </c>
      <c r="AR95" s="250">
        <f t="shared" ref="AR95:AR114" si="67">AB95-AP95</f>
        <v>620</v>
      </c>
      <c r="AS95" s="251">
        <f t="shared" ref="AS95:AS114" si="68">AR95/E95</f>
        <v>413.33333333333331</v>
      </c>
      <c r="AT95" s="252">
        <f>MROUND($AB95*0.875,5)</f>
        <v>5425</v>
      </c>
      <c r="AU95" s="253">
        <f>AT95/$E95</f>
        <v>3616.6666666666665</v>
      </c>
      <c r="AV95" s="253">
        <f t="shared" ref="AV95:AV114" si="69">AB95-AT95</f>
        <v>775</v>
      </c>
      <c r="AW95" s="254">
        <f t="shared" ref="AW95:AW114" si="70">AV95/E95</f>
        <v>516.66666666666663</v>
      </c>
      <c r="AX95" s="255">
        <f>MROUND($AB95*0.85,5)</f>
        <v>5270</v>
      </c>
      <c r="AY95" s="256">
        <f>AX95/$E95</f>
        <v>3513.3333333333335</v>
      </c>
      <c r="AZ95" s="257">
        <f t="shared" ref="AZ95:AZ114" si="71">AB95-AX95</f>
        <v>930</v>
      </c>
      <c r="BA95" s="258">
        <f t="shared" ref="BA95:BA114" si="72">AZ95/E95</f>
        <v>620</v>
      </c>
      <c r="BB95" s="255">
        <v>4888.563088500001</v>
      </c>
      <c r="BC95" s="256">
        <f t="shared" si="54"/>
        <v>3259.0420590000008</v>
      </c>
      <c r="BD95" s="269">
        <f t="shared" ref="BD95:BD123" si="73">(AB95-BB95)/BB95</f>
        <v>0.26826633670435013</v>
      </c>
      <c r="BE95" s="270">
        <f t="shared" ref="BE95:BE123" si="74">(AX95-BB95)/BB95</f>
        <v>7.8026386198697617E-2</v>
      </c>
    </row>
    <row r="96" spans="1:57" ht="40.5" customHeight="1">
      <c r="A96" s="263" t="s">
        <v>257</v>
      </c>
      <c r="B96" s="5"/>
      <c r="C96" s="63" t="s">
        <v>107</v>
      </c>
      <c r="D96" s="196"/>
      <c r="E96" s="198">
        <v>1.5</v>
      </c>
      <c r="F96" s="310" t="s">
        <v>106</v>
      </c>
      <c r="G96" s="283"/>
      <c r="H96" s="283">
        <v>0</v>
      </c>
      <c r="I96" s="283">
        <v>0</v>
      </c>
      <c r="J96" s="283">
        <v>25</v>
      </c>
      <c r="K96" s="283">
        <f t="shared" si="60"/>
        <v>0</v>
      </c>
      <c r="L96" s="283">
        <f t="shared" si="60"/>
        <v>0</v>
      </c>
      <c r="M96" s="283">
        <f t="shared" si="60"/>
        <v>2.5</v>
      </c>
      <c r="N96" s="283">
        <v>1</v>
      </c>
      <c r="O96" s="283">
        <v>1.5</v>
      </c>
      <c r="P96" s="283">
        <f t="shared" si="61"/>
        <v>2.5000000000000001E-2</v>
      </c>
      <c r="Q96" s="363">
        <f t="shared" si="62"/>
        <v>3.7500000000000006E-2</v>
      </c>
      <c r="R96" s="279"/>
      <c r="S96" s="281" t="s">
        <v>346</v>
      </c>
      <c r="T96" s="282">
        <v>1</v>
      </c>
      <c r="U96" s="283"/>
      <c r="V96" s="283"/>
      <c r="W96" s="283"/>
      <c r="X96" s="283">
        <f t="shared" si="63"/>
        <v>0</v>
      </c>
      <c r="Y96" s="283">
        <f t="shared" si="63"/>
        <v>0</v>
      </c>
      <c r="Z96" s="283">
        <f t="shared" si="63"/>
        <v>0</v>
      </c>
      <c r="AA96" s="283">
        <f t="shared" si="64"/>
        <v>0</v>
      </c>
      <c r="AB96" s="224">
        <v>12000</v>
      </c>
      <c r="AC96" s="350">
        <f t="shared" ref="AC96:AE114" si="75">AB96/$E96</f>
        <v>8000</v>
      </c>
      <c r="AD96" s="354">
        <f t="shared" ref="AD96:AD114" si="76">MROUND($AB96*0.98,5)</f>
        <v>11760</v>
      </c>
      <c r="AE96" s="233">
        <f t="shared" si="75"/>
        <v>7840</v>
      </c>
      <c r="AF96" s="93">
        <f t="shared" ref="AF96:AF114" si="77">MROUND($AB96*0.97,5)</f>
        <v>11640</v>
      </c>
      <c r="AG96" s="93">
        <f t="shared" ref="AG96:AG114" si="78">AF96/$E96</f>
        <v>7760</v>
      </c>
      <c r="AH96" s="95">
        <f>MROUND($AB96*0.97,5)</f>
        <v>11640</v>
      </c>
      <c r="AI96" s="95">
        <f t="shared" ref="AI96:AI114" si="79">AH96/$E96</f>
        <v>7760</v>
      </c>
      <c r="AJ96" s="97">
        <f t="shared" ref="AJ96:AJ114" si="80">MROUND($AB96*0.95,5)</f>
        <v>11400</v>
      </c>
      <c r="AK96" s="341">
        <f t="shared" ref="AK96:AK114" si="81">AJ96/$E96</f>
        <v>7600</v>
      </c>
      <c r="AL96" s="235">
        <f t="shared" ref="AL96:AL114" si="82">MROUND($AB96*0.93,5)</f>
        <v>11160</v>
      </c>
      <c r="AM96" s="231">
        <f t="shared" ref="AM96:AM114" si="83">AL96/$E96</f>
        <v>7440</v>
      </c>
      <c r="AN96" s="231">
        <f t="shared" si="65"/>
        <v>840</v>
      </c>
      <c r="AO96" s="332">
        <f t="shared" si="66"/>
        <v>560</v>
      </c>
      <c r="AP96" s="236">
        <f t="shared" ref="AP96:AP114" si="84">MROUND($AB96*0.9,5)</f>
        <v>10800</v>
      </c>
      <c r="AQ96" s="229">
        <f t="shared" ref="AQ96:AQ114" si="85">AP96/$E96</f>
        <v>7200</v>
      </c>
      <c r="AR96" s="239">
        <f t="shared" si="67"/>
        <v>1200</v>
      </c>
      <c r="AS96" s="240">
        <f t="shared" si="68"/>
        <v>800</v>
      </c>
      <c r="AT96" s="237">
        <f t="shared" ref="AT96:AT114" si="86">MROUND($AB96*0.875,5)</f>
        <v>10500</v>
      </c>
      <c r="AU96" s="227">
        <f t="shared" ref="AU96:AU114" si="87">AT96/$E96</f>
        <v>7000</v>
      </c>
      <c r="AV96" s="227">
        <f t="shared" si="69"/>
        <v>1500</v>
      </c>
      <c r="AW96" s="241">
        <f t="shared" si="70"/>
        <v>1000</v>
      </c>
      <c r="AX96" s="238">
        <f t="shared" ref="AX96:AX114" si="88">MROUND($AB96*0.85,5)</f>
        <v>10200</v>
      </c>
      <c r="AY96" s="225">
        <f t="shared" ref="AY96:AY114" si="89">AX96/$E96</f>
        <v>6800</v>
      </c>
      <c r="AZ96" s="242">
        <f t="shared" si="71"/>
        <v>1800</v>
      </c>
      <c r="BA96" s="243">
        <f t="shared" si="72"/>
        <v>1200</v>
      </c>
      <c r="BB96" s="238">
        <v>9264.6155306250002</v>
      </c>
      <c r="BC96" s="225">
        <f t="shared" si="54"/>
        <v>6176.4103537500005</v>
      </c>
      <c r="BD96" s="271">
        <f t="shared" si="73"/>
        <v>0.2952507268469961</v>
      </c>
      <c r="BE96" s="272">
        <f t="shared" si="74"/>
        <v>0.10096311781994668</v>
      </c>
    </row>
    <row r="97" spans="1:57" ht="40.5" customHeight="1">
      <c r="A97" s="263" t="s">
        <v>258</v>
      </c>
      <c r="B97" s="5"/>
      <c r="C97" s="63" t="s">
        <v>108</v>
      </c>
      <c r="D97" s="196"/>
      <c r="E97" s="198">
        <v>1.5</v>
      </c>
      <c r="F97" s="310" t="s">
        <v>106</v>
      </c>
      <c r="G97" s="283"/>
      <c r="H97" s="283">
        <v>0</v>
      </c>
      <c r="I97" s="283">
        <v>0</v>
      </c>
      <c r="J97" s="283">
        <v>12.5</v>
      </c>
      <c r="K97" s="283">
        <f t="shared" si="60"/>
        <v>0</v>
      </c>
      <c r="L97" s="283">
        <f t="shared" si="60"/>
        <v>0</v>
      </c>
      <c r="M97" s="283">
        <f t="shared" si="60"/>
        <v>1.25</v>
      </c>
      <c r="N97" s="283">
        <v>1</v>
      </c>
      <c r="O97" s="283">
        <v>1.5</v>
      </c>
      <c r="P97" s="283">
        <f t="shared" si="61"/>
        <v>1.2500000000000001E-2</v>
      </c>
      <c r="Q97" s="363">
        <f t="shared" si="62"/>
        <v>1.8750000000000003E-2</v>
      </c>
      <c r="R97" s="279"/>
      <c r="S97" s="281" t="s">
        <v>346</v>
      </c>
      <c r="T97" s="282">
        <v>1</v>
      </c>
      <c r="U97" s="283"/>
      <c r="V97" s="283"/>
      <c r="W97" s="283"/>
      <c r="X97" s="283">
        <f t="shared" si="63"/>
        <v>0</v>
      </c>
      <c r="Y97" s="283">
        <f t="shared" si="63"/>
        <v>0</v>
      </c>
      <c r="Z97" s="283">
        <f t="shared" si="63"/>
        <v>0</v>
      </c>
      <c r="AA97" s="283">
        <f t="shared" si="64"/>
        <v>0</v>
      </c>
      <c r="AB97" s="224">
        <v>7800</v>
      </c>
      <c r="AC97" s="350">
        <f t="shared" si="75"/>
        <v>5200</v>
      </c>
      <c r="AD97" s="354">
        <f t="shared" si="76"/>
        <v>7645</v>
      </c>
      <c r="AE97" s="233">
        <f t="shared" si="75"/>
        <v>5096.666666666667</v>
      </c>
      <c r="AF97" s="93">
        <f t="shared" si="77"/>
        <v>7565</v>
      </c>
      <c r="AG97" s="93">
        <f t="shared" si="78"/>
        <v>5043.333333333333</v>
      </c>
      <c r="AH97" s="95">
        <f t="shared" ref="AH97:AH114" si="90">MROUND($AB97*0.97,5)</f>
        <v>7565</v>
      </c>
      <c r="AI97" s="95">
        <f t="shared" si="79"/>
        <v>5043.333333333333</v>
      </c>
      <c r="AJ97" s="97">
        <f t="shared" si="80"/>
        <v>7410</v>
      </c>
      <c r="AK97" s="341">
        <f t="shared" si="81"/>
        <v>4940</v>
      </c>
      <c r="AL97" s="235">
        <f t="shared" si="82"/>
        <v>7255</v>
      </c>
      <c r="AM97" s="231">
        <f t="shared" si="83"/>
        <v>4836.666666666667</v>
      </c>
      <c r="AN97" s="231">
        <f t="shared" si="65"/>
        <v>545</v>
      </c>
      <c r="AO97" s="332">
        <f t="shared" si="66"/>
        <v>363.33333333333331</v>
      </c>
      <c r="AP97" s="236">
        <f t="shared" si="84"/>
        <v>7020</v>
      </c>
      <c r="AQ97" s="229">
        <f t="shared" si="85"/>
        <v>4680</v>
      </c>
      <c r="AR97" s="239">
        <f t="shared" si="67"/>
        <v>780</v>
      </c>
      <c r="AS97" s="240">
        <f t="shared" si="68"/>
        <v>520</v>
      </c>
      <c r="AT97" s="237">
        <f t="shared" si="86"/>
        <v>6825</v>
      </c>
      <c r="AU97" s="227">
        <f t="shared" si="87"/>
        <v>4550</v>
      </c>
      <c r="AV97" s="227">
        <f t="shared" si="69"/>
        <v>975</v>
      </c>
      <c r="AW97" s="241">
        <f t="shared" si="70"/>
        <v>650</v>
      </c>
      <c r="AX97" s="238">
        <f t="shared" si="88"/>
        <v>6630</v>
      </c>
      <c r="AY97" s="225">
        <f t="shared" si="89"/>
        <v>4420</v>
      </c>
      <c r="AZ97" s="242">
        <f t="shared" si="71"/>
        <v>1170</v>
      </c>
      <c r="BA97" s="243">
        <f t="shared" si="72"/>
        <v>780</v>
      </c>
      <c r="BB97" s="238">
        <v>6071.2799647499996</v>
      </c>
      <c r="BC97" s="225">
        <f t="shared" si="54"/>
        <v>4047.5199764999998</v>
      </c>
      <c r="BD97" s="271">
        <f t="shared" si="73"/>
        <v>0.28473732809012126</v>
      </c>
      <c r="BE97" s="272">
        <f t="shared" si="74"/>
        <v>9.2026728876603056E-2</v>
      </c>
    </row>
    <row r="98" spans="1:57" ht="40.5" customHeight="1">
      <c r="A98" s="263" t="s">
        <v>259</v>
      </c>
      <c r="B98" s="5"/>
      <c r="C98" s="63" t="s">
        <v>109</v>
      </c>
      <c r="D98" s="196"/>
      <c r="E98" s="198">
        <v>1.5</v>
      </c>
      <c r="F98" s="310" t="s">
        <v>106</v>
      </c>
      <c r="G98" s="283"/>
      <c r="H98" s="283">
        <v>0</v>
      </c>
      <c r="I98" s="283">
        <v>0</v>
      </c>
      <c r="J98" s="283">
        <v>25</v>
      </c>
      <c r="K98" s="283">
        <f t="shared" si="60"/>
        <v>0</v>
      </c>
      <c r="L98" s="283">
        <f t="shared" si="60"/>
        <v>0</v>
      </c>
      <c r="M98" s="283">
        <f t="shared" si="60"/>
        <v>2.5</v>
      </c>
      <c r="N98" s="283">
        <v>1</v>
      </c>
      <c r="O98" s="283">
        <v>1.5</v>
      </c>
      <c r="P98" s="283">
        <f t="shared" si="61"/>
        <v>2.5000000000000001E-2</v>
      </c>
      <c r="Q98" s="363">
        <f t="shared" si="62"/>
        <v>3.7500000000000006E-2</v>
      </c>
      <c r="R98" s="279"/>
      <c r="S98" s="281" t="s">
        <v>346</v>
      </c>
      <c r="T98" s="282">
        <v>1</v>
      </c>
      <c r="U98" s="283"/>
      <c r="V98" s="283"/>
      <c r="W98" s="283"/>
      <c r="X98" s="283">
        <f t="shared" si="63"/>
        <v>0</v>
      </c>
      <c r="Y98" s="283">
        <f t="shared" si="63"/>
        <v>0</v>
      </c>
      <c r="Z98" s="283">
        <f t="shared" si="63"/>
        <v>0</v>
      </c>
      <c r="AA98" s="283">
        <f t="shared" si="64"/>
        <v>0</v>
      </c>
      <c r="AB98" s="224">
        <v>13500</v>
      </c>
      <c r="AC98" s="350">
        <f t="shared" si="75"/>
        <v>9000</v>
      </c>
      <c r="AD98" s="354">
        <f t="shared" si="76"/>
        <v>13230</v>
      </c>
      <c r="AE98" s="233">
        <f t="shared" si="75"/>
        <v>8820</v>
      </c>
      <c r="AF98" s="93">
        <f t="shared" si="77"/>
        <v>13095</v>
      </c>
      <c r="AG98" s="93">
        <f t="shared" si="78"/>
        <v>8730</v>
      </c>
      <c r="AH98" s="95">
        <f t="shared" si="90"/>
        <v>13095</v>
      </c>
      <c r="AI98" s="95">
        <f t="shared" si="79"/>
        <v>8730</v>
      </c>
      <c r="AJ98" s="97">
        <f t="shared" si="80"/>
        <v>12825</v>
      </c>
      <c r="AK98" s="341">
        <f t="shared" si="81"/>
        <v>8550</v>
      </c>
      <c r="AL98" s="235">
        <f t="shared" si="82"/>
        <v>12555</v>
      </c>
      <c r="AM98" s="231">
        <f t="shared" si="83"/>
        <v>8370</v>
      </c>
      <c r="AN98" s="231">
        <f t="shared" si="65"/>
        <v>945</v>
      </c>
      <c r="AO98" s="332">
        <f t="shared" si="66"/>
        <v>630</v>
      </c>
      <c r="AP98" s="236">
        <f t="shared" si="84"/>
        <v>12150</v>
      </c>
      <c r="AQ98" s="229">
        <f t="shared" si="85"/>
        <v>8100</v>
      </c>
      <c r="AR98" s="239">
        <f t="shared" si="67"/>
        <v>1350</v>
      </c>
      <c r="AS98" s="240">
        <f t="shared" si="68"/>
        <v>900</v>
      </c>
      <c r="AT98" s="237">
        <f t="shared" si="86"/>
        <v>11815</v>
      </c>
      <c r="AU98" s="227">
        <f t="shared" si="87"/>
        <v>7876.666666666667</v>
      </c>
      <c r="AV98" s="227">
        <f t="shared" si="69"/>
        <v>1685</v>
      </c>
      <c r="AW98" s="241">
        <f t="shared" si="70"/>
        <v>1123.3333333333333</v>
      </c>
      <c r="AX98" s="238">
        <f t="shared" si="88"/>
        <v>11475</v>
      </c>
      <c r="AY98" s="225">
        <f t="shared" si="89"/>
        <v>7650</v>
      </c>
      <c r="AZ98" s="242">
        <f t="shared" si="71"/>
        <v>2025</v>
      </c>
      <c r="BA98" s="243">
        <f t="shared" si="72"/>
        <v>1350</v>
      </c>
      <c r="BB98" s="238">
        <v>10329.060719249999</v>
      </c>
      <c r="BC98" s="225">
        <f t="shared" si="54"/>
        <v>6886.0404794999995</v>
      </c>
      <c r="BD98" s="271">
        <f t="shared" si="73"/>
        <v>0.30699202637471235</v>
      </c>
      <c r="BE98" s="272">
        <f t="shared" si="74"/>
        <v>0.11094322241850547</v>
      </c>
    </row>
    <row r="99" spans="1:57" ht="40.5" customHeight="1">
      <c r="A99" s="263" t="s">
        <v>260</v>
      </c>
      <c r="B99" s="5"/>
      <c r="C99" s="63" t="s">
        <v>110</v>
      </c>
      <c r="D99" s="196"/>
      <c r="E99" s="198">
        <v>1.5</v>
      </c>
      <c r="F99" s="310" t="s">
        <v>106</v>
      </c>
      <c r="G99" s="283"/>
      <c r="H99" s="283">
        <v>0</v>
      </c>
      <c r="I99" s="283">
        <v>0</v>
      </c>
      <c r="J99" s="283">
        <v>12.5</v>
      </c>
      <c r="K99" s="283">
        <f t="shared" si="60"/>
        <v>0</v>
      </c>
      <c r="L99" s="283">
        <f t="shared" si="60"/>
        <v>0</v>
      </c>
      <c r="M99" s="283">
        <f t="shared" si="60"/>
        <v>1.25</v>
      </c>
      <c r="N99" s="283">
        <v>1</v>
      </c>
      <c r="O99" s="283">
        <v>1.5</v>
      </c>
      <c r="P99" s="283">
        <f t="shared" si="61"/>
        <v>1.2500000000000001E-2</v>
      </c>
      <c r="Q99" s="363">
        <f t="shared" si="62"/>
        <v>1.8750000000000003E-2</v>
      </c>
      <c r="R99" s="279"/>
      <c r="S99" s="281" t="s">
        <v>346</v>
      </c>
      <c r="T99" s="282">
        <v>1</v>
      </c>
      <c r="U99" s="283"/>
      <c r="V99" s="283"/>
      <c r="W99" s="283"/>
      <c r="X99" s="283">
        <f t="shared" si="63"/>
        <v>0</v>
      </c>
      <c r="Y99" s="283">
        <f t="shared" si="63"/>
        <v>0</v>
      </c>
      <c r="Z99" s="283">
        <f t="shared" si="63"/>
        <v>0</v>
      </c>
      <c r="AA99" s="283">
        <f t="shared" si="64"/>
        <v>0</v>
      </c>
      <c r="AB99" s="224">
        <v>9300</v>
      </c>
      <c r="AC99" s="350">
        <f t="shared" si="75"/>
        <v>6200</v>
      </c>
      <c r="AD99" s="354">
        <f t="shared" si="76"/>
        <v>9115</v>
      </c>
      <c r="AE99" s="233">
        <f t="shared" si="75"/>
        <v>6076.666666666667</v>
      </c>
      <c r="AF99" s="93">
        <f t="shared" si="77"/>
        <v>9020</v>
      </c>
      <c r="AG99" s="93">
        <f t="shared" si="78"/>
        <v>6013.333333333333</v>
      </c>
      <c r="AH99" s="95">
        <f t="shared" si="90"/>
        <v>9020</v>
      </c>
      <c r="AI99" s="95">
        <f t="shared" si="79"/>
        <v>6013.333333333333</v>
      </c>
      <c r="AJ99" s="97">
        <f t="shared" si="80"/>
        <v>8835</v>
      </c>
      <c r="AK99" s="341">
        <f t="shared" si="81"/>
        <v>5890</v>
      </c>
      <c r="AL99" s="235">
        <f t="shared" si="82"/>
        <v>8650</v>
      </c>
      <c r="AM99" s="231">
        <f t="shared" si="83"/>
        <v>5766.666666666667</v>
      </c>
      <c r="AN99" s="231">
        <f t="shared" si="65"/>
        <v>650</v>
      </c>
      <c r="AO99" s="332">
        <f t="shared" si="66"/>
        <v>433.33333333333331</v>
      </c>
      <c r="AP99" s="236">
        <f t="shared" si="84"/>
        <v>8370</v>
      </c>
      <c r="AQ99" s="229">
        <f t="shared" si="85"/>
        <v>5580</v>
      </c>
      <c r="AR99" s="239">
        <f t="shared" si="67"/>
        <v>930</v>
      </c>
      <c r="AS99" s="240">
        <f t="shared" si="68"/>
        <v>620</v>
      </c>
      <c r="AT99" s="237">
        <f t="shared" si="86"/>
        <v>8140</v>
      </c>
      <c r="AU99" s="227">
        <f t="shared" si="87"/>
        <v>5426.666666666667</v>
      </c>
      <c r="AV99" s="227">
        <f t="shared" si="69"/>
        <v>1160</v>
      </c>
      <c r="AW99" s="241">
        <f t="shared" si="70"/>
        <v>773.33333333333337</v>
      </c>
      <c r="AX99" s="238">
        <f t="shared" si="88"/>
        <v>7905</v>
      </c>
      <c r="AY99" s="225">
        <f t="shared" si="89"/>
        <v>5270</v>
      </c>
      <c r="AZ99" s="242">
        <f t="shared" si="71"/>
        <v>1395</v>
      </c>
      <c r="BA99" s="243">
        <f t="shared" si="72"/>
        <v>930</v>
      </c>
      <c r="BB99" s="238">
        <v>7135.7251533750004</v>
      </c>
      <c r="BC99" s="225">
        <f t="shared" si="54"/>
        <v>4757.1501022500006</v>
      </c>
      <c r="BD99" s="271">
        <f t="shared" si="73"/>
        <v>0.30330131838126606</v>
      </c>
      <c r="BE99" s="272">
        <f t="shared" si="74"/>
        <v>0.10780612062407614</v>
      </c>
    </row>
    <row r="100" spans="1:57" ht="40.5" customHeight="1">
      <c r="A100" s="263" t="s">
        <v>261</v>
      </c>
      <c r="B100" s="5"/>
      <c r="C100" s="63" t="s">
        <v>111</v>
      </c>
      <c r="D100" s="196"/>
      <c r="E100" s="198">
        <v>1.5</v>
      </c>
      <c r="F100" s="310" t="s">
        <v>106</v>
      </c>
      <c r="G100" s="283"/>
      <c r="H100" s="283">
        <v>0</v>
      </c>
      <c r="I100" s="283">
        <v>0</v>
      </c>
      <c r="J100" s="283">
        <v>25</v>
      </c>
      <c r="K100" s="283">
        <f t="shared" si="60"/>
        <v>0</v>
      </c>
      <c r="L100" s="283">
        <f t="shared" si="60"/>
        <v>0</v>
      </c>
      <c r="M100" s="283">
        <f t="shared" si="60"/>
        <v>2.5</v>
      </c>
      <c r="N100" s="283">
        <v>1</v>
      </c>
      <c r="O100" s="283">
        <v>1.5</v>
      </c>
      <c r="P100" s="283">
        <f t="shared" si="61"/>
        <v>2.5000000000000001E-2</v>
      </c>
      <c r="Q100" s="363">
        <f t="shared" si="62"/>
        <v>3.7500000000000006E-2</v>
      </c>
      <c r="R100" s="279"/>
      <c r="S100" s="281" t="s">
        <v>346</v>
      </c>
      <c r="T100" s="282">
        <v>1</v>
      </c>
      <c r="U100" s="283"/>
      <c r="V100" s="283"/>
      <c r="W100" s="283"/>
      <c r="X100" s="283">
        <f t="shared" si="63"/>
        <v>0</v>
      </c>
      <c r="Y100" s="283">
        <f t="shared" si="63"/>
        <v>0</v>
      </c>
      <c r="Z100" s="283">
        <f t="shared" si="63"/>
        <v>0</v>
      </c>
      <c r="AA100" s="283">
        <f t="shared" si="64"/>
        <v>0</v>
      </c>
      <c r="AB100" s="224">
        <v>16000</v>
      </c>
      <c r="AC100" s="350">
        <f t="shared" si="75"/>
        <v>10666.666666666666</v>
      </c>
      <c r="AD100" s="354">
        <f t="shared" si="76"/>
        <v>15680</v>
      </c>
      <c r="AE100" s="233">
        <f t="shared" si="75"/>
        <v>10453.333333333334</v>
      </c>
      <c r="AF100" s="93">
        <f t="shared" si="77"/>
        <v>15520</v>
      </c>
      <c r="AG100" s="93">
        <f t="shared" si="78"/>
        <v>10346.666666666666</v>
      </c>
      <c r="AH100" s="95">
        <f t="shared" si="90"/>
        <v>15520</v>
      </c>
      <c r="AI100" s="95">
        <f t="shared" si="79"/>
        <v>10346.666666666666</v>
      </c>
      <c r="AJ100" s="97">
        <f t="shared" si="80"/>
        <v>15200</v>
      </c>
      <c r="AK100" s="341">
        <f t="shared" si="81"/>
        <v>10133.333333333334</v>
      </c>
      <c r="AL100" s="235">
        <f t="shared" si="82"/>
        <v>14880</v>
      </c>
      <c r="AM100" s="231">
        <f t="shared" si="83"/>
        <v>9920</v>
      </c>
      <c r="AN100" s="231">
        <f t="shared" si="65"/>
        <v>1120</v>
      </c>
      <c r="AO100" s="332">
        <f t="shared" si="66"/>
        <v>746.66666666666663</v>
      </c>
      <c r="AP100" s="236">
        <f t="shared" si="84"/>
        <v>14400</v>
      </c>
      <c r="AQ100" s="229">
        <f t="shared" si="85"/>
        <v>9600</v>
      </c>
      <c r="AR100" s="239">
        <f t="shared" si="67"/>
        <v>1600</v>
      </c>
      <c r="AS100" s="240">
        <f t="shared" si="68"/>
        <v>1066.6666666666667</v>
      </c>
      <c r="AT100" s="237">
        <f t="shared" si="86"/>
        <v>14000</v>
      </c>
      <c r="AU100" s="227">
        <f t="shared" si="87"/>
        <v>9333.3333333333339</v>
      </c>
      <c r="AV100" s="227">
        <f t="shared" si="69"/>
        <v>2000</v>
      </c>
      <c r="AW100" s="241">
        <f t="shared" si="70"/>
        <v>1333.3333333333333</v>
      </c>
      <c r="AX100" s="238">
        <f t="shared" si="88"/>
        <v>13600</v>
      </c>
      <c r="AY100" s="225">
        <f t="shared" si="89"/>
        <v>9066.6666666666661</v>
      </c>
      <c r="AZ100" s="242">
        <f t="shared" si="71"/>
        <v>2400</v>
      </c>
      <c r="BA100" s="243">
        <f t="shared" si="72"/>
        <v>1600</v>
      </c>
      <c r="BB100" s="238">
        <v>12103.136033625</v>
      </c>
      <c r="BC100" s="225">
        <f t="shared" si="54"/>
        <v>8068.75735575</v>
      </c>
      <c r="BD100" s="271">
        <f t="shared" si="73"/>
        <v>0.32197142588075611</v>
      </c>
      <c r="BE100" s="272">
        <f t="shared" si="74"/>
        <v>0.12367571199864268</v>
      </c>
    </row>
    <row r="101" spans="1:57" ht="40.5" customHeight="1">
      <c r="A101" s="263" t="s">
        <v>262</v>
      </c>
      <c r="B101" s="5"/>
      <c r="C101" s="63" t="s">
        <v>112</v>
      </c>
      <c r="D101" s="196"/>
      <c r="E101" s="198">
        <v>1.5</v>
      </c>
      <c r="F101" s="310" t="s">
        <v>106</v>
      </c>
      <c r="G101" s="283"/>
      <c r="H101" s="283">
        <v>0</v>
      </c>
      <c r="I101" s="283">
        <v>0</v>
      </c>
      <c r="J101" s="283">
        <v>12.5</v>
      </c>
      <c r="K101" s="283">
        <f t="shared" si="60"/>
        <v>0</v>
      </c>
      <c r="L101" s="283">
        <f t="shared" si="60"/>
        <v>0</v>
      </c>
      <c r="M101" s="283">
        <f t="shared" si="60"/>
        <v>1.25</v>
      </c>
      <c r="N101" s="283">
        <v>1</v>
      </c>
      <c r="O101" s="283">
        <v>1.5</v>
      </c>
      <c r="P101" s="283">
        <f t="shared" si="61"/>
        <v>1.2500000000000001E-2</v>
      </c>
      <c r="Q101" s="363">
        <f t="shared" si="62"/>
        <v>1.8750000000000003E-2</v>
      </c>
      <c r="R101" s="279"/>
      <c r="S101" s="281" t="s">
        <v>346</v>
      </c>
      <c r="T101" s="282">
        <v>1</v>
      </c>
      <c r="U101" s="283"/>
      <c r="V101" s="283"/>
      <c r="W101" s="283"/>
      <c r="X101" s="283">
        <f t="shared" si="63"/>
        <v>0</v>
      </c>
      <c r="Y101" s="283">
        <f t="shared" si="63"/>
        <v>0</v>
      </c>
      <c r="Z101" s="283">
        <f t="shared" si="63"/>
        <v>0</v>
      </c>
      <c r="AA101" s="283">
        <f t="shared" si="64"/>
        <v>0</v>
      </c>
      <c r="AB101" s="224">
        <v>10400</v>
      </c>
      <c r="AC101" s="350">
        <f t="shared" si="75"/>
        <v>6933.333333333333</v>
      </c>
      <c r="AD101" s="354">
        <f t="shared" si="76"/>
        <v>10190</v>
      </c>
      <c r="AE101" s="233">
        <f t="shared" si="75"/>
        <v>6793.333333333333</v>
      </c>
      <c r="AF101" s="93">
        <f t="shared" si="77"/>
        <v>10090</v>
      </c>
      <c r="AG101" s="93">
        <f t="shared" si="78"/>
        <v>6726.666666666667</v>
      </c>
      <c r="AH101" s="95">
        <f t="shared" si="90"/>
        <v>10090</v>
      </c>
      <c r="AI101" s="95">
        <f t="shared" si="79"/>
        <v>6726.666666666667</v>
      </c>
      <c r="AJ101" s="97">
        <f t="shared" si="80"/>
        <v>9880</v>
      </c>
      <c r="AK101" s="341">
        <f t="shared" si="81"/>
        <v>6586.666666666667</v>
      </c>
      <c r="AL101" s="235">
        <f t="shared" si="82"/>
        <v>9670</v>
      </c>
      <c r="AM101" s="231">
        <f t="shared" si="83"/>
        <v>6446.666666666667</v>
      </c>
      <c r="AN101" s="231">
        <f t="shared" si="65"/>
        <v>730</v>
      </c>
      <c r="AO101" s="332">
        <f t="shared" si="66"/>
        <v>486.66666666666669</v>
      </c>
      <c r="AP101" s="236">
        <f t="shared" si="84"/>
        <v>9360</v>
      </c>
      <c r="AQ101" s="229">
        <f t="shared" si="85"/>
        <v>6240</v>
      </c>
      <c r="AR101" s="239">
        <f t="shared" si="67"/>
        <v>1040</v>
      </c>
      <c r="AS101" s="240">
        <f t="shared" si="68"/>
        <v>693.33333333333337</v>
      </c>
      <c r="AT101" s="237">
        <f t="shared" si="86"/>
        <v>9100</v>
      </c>
      <c r="AU101" s="227">
        <f t="shared" si="87"/>
        <v>6066.666666666667</v>
      </c>
      <c r="AV101" s="227">
        <f t="shared" si="69"/>
        <v>1300</v>
      </c>
      <c r="AW101" s="241">
        <f t="shared" si="70"/>
        <v>866.66666666666663</v>
      </c>
      <c r="AX101" s="238">
        <f t="shared" si="88"/>
        <v>8840</v>
      </c>
      <c r="AY101" s="225">
        <f t="shared" si="89"/>
        <v>5893.333333333333</v>
      </c>
      <c r="AZ101" s="242">
        <f t="shared" si="71"/>
        <v>1560</v>
      </c>
      <c r="BA101" s="243">
        <f t="shared" si="72"/>
        <v>1040</v>
      </c>
      <c r="BB101" s="238">
        <v>7963.626966750001</v>
      </c>
      <c r="BC101" s="225">
        <f t="shared" si="54"/>
        <v>5309.0846445000006</v>
      </c>
      <c r="BD101" s="271">
        <f t="shared" si="73"/>
        <v>0.30593761403220221</v>
      </c>
      <c r="BE101" s="272">
        <f t="shared" si="74"/>
        <v>0.11004697192737188</v>
      </c>
    </row>
    <row r="102" spans="1:57" ht="40.5" customHeight="1">
      <c r="A102" s="263" t="s">
        <v>263</v>
      </c>
      <c r="B102" s="5"/>
      <c r="C102" s="63" t="s">
        <v>113</v>
      </c>
      <c r="D102" s="196"/>
      <c r="E102" s="198">
        <v>1.5</v>
      </c>
      <c r="F102" s="310" t="s">
        <v>106</v>
      </c>
      <c r="G102" s="283"/>
      <c r="H102" s="283">
        <v>0</v>
      </c>
      <c r="I102" s="283">
        <v>0</v>
      </c>
      <c r="J102" s="283">
        <v>25</v>
      </c>
      <c r="K102" s="283">
        <f t="shared" si="60"/>
        <v>0</v>
      </c>
      <c r="L102" s="283">
        <f t="shared" si="60"/>
        <v>0</v>
      </c>
      <c r="M102" s="283">
        <f t="shared" si="60"/>
        <v>2.5</v>
      </c>
      <c r="N102" s="283">
        <v>1</v>
      </c>
      <c r="O102" s="283">
        <v>1.5</v>
      </c>
      <c r="P102" s="283">
        <f t="shared" si="61"/>
        <v>2.5000000000000001E-2</v>
      </c>
      <c r="Q102" s="363">
        <f t="shared" si="62"/>
        <v>3.7500000000000006E-2</v>
      </c>
      <c r="R102" s="279"/>
      <c r="S102" s="281" t="s">
        <v>346</v>
      </c>
      <c r="T102" s="282">
        <v>1</v>
      </c>
      <c r="U102" s="283"/>
      <c r="V102" s="283"/>
      <c r="W102" s="283"/>
      <c r="X102" s="283">
        <f t="shared" si="63"/>
        <v>0</v>
      </c>
      <c r="Y102" s="283">
        <f t="shared" si="63"/>
        <v>0</v>
      </c>
      <c r="Z102" s="283">
        <f t="shared" si="63"/>
        <v>0</v>
      </c>
      <c r="AA102" s="283">
        <f t="shared" si="64"/>
        <v>0</v>
      </c>
      <c r="AB102" s="224">
        <v>18500</v>
      </c>
      <c r="AC102" s="350">
        <f t="shared" si="75"/>
        <v>12333.333333333334</v>
      </c>
      <c r="AD102" s="354">
        <f t="shared" si="76"/>
        <v>18130</v>
      </c>
      <c r="AE102" s="233">
        <f t="shared" si="75"/>
        <v>12086.666666666666</v>
      </c>
      <c r="AF102" s="93">
        <f t="shared" si="77"/>
        <v>17945</v>
      </c>
      <c r="AG102" s="93">
        <f t="shared" si="78"/>
        <v>11963.333333333334</v>
      </c>
      <c r="AH102" s="95">
        <f t="shared" si="90"/>
        <v>17945</v>
      </c>
      <c r="AI102" s="95">
        <f t="shared" si="79"/>
        <v>11963.333333333334</v>
      </c>
      <c r="AJ102" s="97">
        <f t="shared" si="80"/>
        <v>17575</v>
      </c>
      <c r="AK102" s="341">
        <f t="shared" si="81"/>
        <v>11716.666666666666</v>
      </c>
      <c r="AL102" s="235">
        <f t="shared" si="82"/>
        <v>17205</v>
      </c>
      <c r="AM102" s="231">
        <f t="shared" si="83"/>
        <v>11470</v>
      </c>
      <c r="AN102" s="231">
        <f t="shared" si="65"/>
        <v>1295</v>
      </c>
      <c r="AO102" s="332">
        <f t="shared" si="66"/>
        <v>863.33333333333337</v>
      </c>
      <c r="AP102" s="236">
        <f t="shared" si="84"/>
        <v>16650</v>
      </c>
      <c r="AQ102" s="229">
        <f t="shared" si="85"/>
        <v>11100</v>
      </c>
      <c r="AR102" s="239">
        <f t="shared" si="67"/>
        <v>1850</v>
      </c>
      <c r="AS102" s="240">
        <f t="shared" si="68"/>
        <v>1233.3333333333333</v>
      </c>
      <c r="AT102" s="237">
        <f t="shared" si="86"/>
        <v>16190</v>
      </c>
      <c r="AU102" s="227">
        <f t="shared" si="87"/>
        <v>10793.333333333334</v>
      </c>
      <c r="AV102" s="227">
        <f t="shared" si="69"/>
        <v>2310</v>
      </c>
      <c r="AW102" s="241">
        <f t="shared" si="70"/>
        <v>1540</v>
      </c>
      <c r="AX102" s="238">
        <f t="shared" si="88"/>
        <v>15725</v>
      </c>
      <c r="AY102" s="225">
        <f t="shared" si="89"/>
        <v>10483.333333333334</v>
      </c>
      <c r="AZ102" s="242">
        <f t="shared" si="71"/>
        <v>2775</v>
      </c>
      <c r="BA102" s="243">
        <f t="shared" si="72"/>
        <v>1850</v>
      </c>
      <c r="BB102" s="238">
        <v>14113.754723249998</v>
      </c>
      <c r="BC102" s="225">
        <f t="shared" si="54"/>
        <v>9409.1698154999995</v>
      </c>
      <c r="BD102" s="271">
        <f t="shared" si="73"/>
        <v>0.31077805748773657</v>
      </c>
      <c r="BE102" s="272">
        <f t="shared" si="74"/>
        <v>0.1141613488645761</v>
      </c>
    </row>
    <row r="103" spans="1:57" ht="40.5" customHeight="1">
      <c r="A103" s="263" t="s">
        <v>264</v>
      </c>
      <c r="B103" s="5"/>
      <c r="C103" s="63" t="s">
        <v>114</v>
      </c>
      <c r="D103" s="196"/>
      <c r="E103" s="198">
        <v>1.5</v>
      </c>
      <c r="F103" s="310" t="s">
        <v>106</v>
      </c>
      <c r="G103" s="283"/>
      <c r="H103" s="283">
        <v>0</v>
      </c>
      <c r="I103" s="283">
        <v>0</v>
      </c>
      <c r="J103" s="283">
        <v>12.5</v>
      </c>
      <c r="K103" s="283">
        <f t="shared" si="60"/>
        <v>0</v>
      </c>
      <c r="L103" s="283">
        <f t="shared" si="60"/>
        <v>0</v>
      </c>
      <c r="M103" s="283">
        <f t="shared" si="60"/>
        <v>1.25</v>
      </c>
      <c r="N103" s="283">
        <v>1</v>
      </c>
      <c r="O103" s="283">
        <v>1.5</v>
      </c>
      <c r="P103" s="283">
        <f t="shared" si="61"/>
        <v>1.2500000000000001E-2</v>
      </c>
      <c r="Q103" s="363">
        <f t="shared" si="62"/>
        <v>1.8750000000000003E-2</v>
      </c>
      <c r="R103" s="279"/>
      <c r="S103" s="281" t="s">
        <v>346</v>
      </c>
      <c r="T103" s="282">
        <v>1</v>
      </c>
      <c r="U103" s="283"/>
      <c r="V103" s="283"/>
      <c r="W103" s="283"/>
      <c r="X103" s="283">
        <f t="shared" si="63"/>
        <v>0</v>
      </c>
      <c r="Y103" s="283">
        <f t="shared" si="63"/>
        <v>0</v>
      </c>
      <c r="Z103" s="283">
        <f t="shared" si="63"/>
        <v>0</v>
      </c>
      <c r="AA103" s="283">
        <f t="shared" si="64"/>
        <v>0</v>
      </c>
      <c r="AB103" s="224">
        <v>12400</v>
      </c>
      <c r="AC103" s="350">
        <f t="shared" si="75"/>
        <v>8266.6666666666661</v>
      </c>
      <c r="AD103" s="354">
        <f t="shared" si="76"/>
        <v>12150</v>
      </c>
      <c r="AE103" s="233">
        <f t="shared" si="75"/>
        <v>8100</v>
      </c>
      <c r="AF103" s="93">
        <f t="shared" si="77"/>
        <v>12030</v>
      </c>
      <c r="AG103" s="93">
        <f t="shared" si="78"/>
        <v>8020</v>
      </c>
      <c r="AH103" s="95">
        <f t="shared" si="90"/>
        <v>12030</v>
      </c>
      <c r="AI103" s="95">
        <f t="shared" si="79"/>
        <v>8020</v>
      </c>
      <c r="AJ103" s="97">
        <f t="shared" si="80"/>
        <v>11780</v>
      </c>
      <c r="AK103" s="341">
        <f t="shared" si="81"/>
        <v>7853.333333333333</v>
      </c>
      <c r="AL103" s="235">
        <f t="shared" si="82"/>
        <v>11530</v>
      </c>
      <c r="AM103" s="231">
        <f t="shared" si="83"/>
        <v>7686.666666666667</v>
      </c>
      <c r="AN103" s="231">
        <f t="shared" si="65"/>
        <v>870</v>
      </c>
      <c r="AO103" s="332">
        <f t="shared" si="66"/>
        <v>580</v>
      </c>
      <c r="AP103" s="236">
        <f t="shared" si="84"/>
        <v>11160</v>
      </c>
      <c r="AQ103" s="229">
        <f t="shared" si="85"/>
        <v>7440</v>
      </c>
      <c r="AR103" s="239">
        <f t="shared" si="67"/>
        <v>1240</v>
      </c>
      <c r="AS103" s="240">
        <f t="shared" si="68"/>
        <v>826.66666666666663</v>
      </c>
      <c r="AT103" s="237">
        <f t="shared" si="86"/>
        <v>10850</v>
      </c>
      <c r="AU103" s="227">
        <f t="shared" si="87"/>
        <v>7233.333333333333</v>
      </c>
      <c r="AV103" s="227">
        <f t="shared" si="69"/>
        <v>1550</v>
      </c>
      <c r="AW103" s="241">
        <f t="shared" si="70"/>
        <v>1033.3333333333333</v>
      </c>
      <c r="AX103" s="238">
        <f t="shared" si="88"/>
        <v>10540</v>
      </c>
      <c r="AY103" s="225">
        <f t="shared" si="89"/>
        <v>7026.666666666667</v>
      </c>
      <c r="AZ103" s="242">
        <f t="shared" si="71"/>
        <v>1860</v>
      </c>
      <c r="BA103" s="243">
        <f t="shared" si="72"/>
        <v>1240</v>
      </c>
      <c r="BB103" s="238">
        <v>9382.8872182500018</v>
      </c>
      <c r="BC103" s="225">
        <f t="shared" si="54"/>
        <v>6255.2581455000009</v>
      </c>
      <c r="BD103" s="271">
        <f t="shared" si="73"/>
        <v>0.32155483824654973</v>
      </c>
      <c r="BE103" s="272">
        <f t="shared" si="74"/>
        <v>0.12332161250956727</v>
      </c>
    </row>
    <row r="104" spans="1:57" ht="40.5" customHeight="1">
      <c r="A104" s="263" t="s">
        <v>265</v>
      </c>
      <c r="B104" s="5"/>
      <c r="C104" s="63" t="s">
        <v>115</v>
      </c>
      <c r="D104" s="196"/>
      <c r="E104" s="198">
        <v>1.5</v>
      </c>
      <c r="F104" s="310" t="s">
        <v>106</v>
      </c>
      <c r="G104" s="283"/>
      <c r="H104" s="283">
        <v>0</v>
      </c>
      <c r="I104" s="283">
        <v>0</v>
      </c>
      <c r="J104" s="283">
        <v>25</v>
      </c>
      <c r="K104" s="283">
        <f t="shared" si="60"/>
        <v>0</v>
      </c>
      <c r="L104" s="283">
        <f t="shared" si="60"/>
        <v>0</v>
      </c>
      <c r="M104" s="283">
        <f t="shared" si="60"/>
        <v>2.5</v>
      </c>
      <c r="N104" s="283">
        <v>1</v>
      </c>
      <c r="O104" s="283">
        <v>1.5</v>
      </c>
      <c r="P104" s="283">
        <f t="shared" si="61"/>
        <v>2.5000000000000001E-2</v>
      </c>
      <c r="Q104" s="363">
        <f t="shared" si="62"/>
        <v>3.7500000000000006E-2</v>
      </c>
      <c r="R104" s="279"/>
      <c r="S104" s="281" t="s">
        <v>346</v>
      </c>
      <c r="T104" s="282">
        <v>1</v>
      </c>
      <c r="U104" s="283"/>
      <c r="V104" s="283"/>
      <c r="W104" s="283"/>
      <c r="X104" s="283">
        <f t="shared" si="63"/>
        <v>0</v>
      </c>
      <c r="Y104" s="283">
        <f t="shared" si="63"/>
        <v>0</v>
      </c>
      <c r="Z104" s="283">
        <f t="shared" si="63"/>
        <v>0</v>
      </c>
      <c r="AA104" s="283">
        <f t="shared" si="64"/>
        <v>0</v>
      </c>
      <c r="AB104" s="224">
        <v>22500</v>
      </c>
      <c r="AC104" s="350">
        <f t="shared" si="75"/>
        <v>15000</v>
      </c>
      <c r="AD104" s="354">
        <f t="shared" si="76"/>
        <v>22050</v>
      </c>
      <c r="AE104" s="233">
        <f t="shared" si="75"/>
        <v>14700</v>
      </c>
      <c r="AF104" s="93">
        <f t="shared" si="77"/>
        <v>21825</v>
      </c>
      <c r="AG104" s="93">
        <f t="shared" si="78"/>
        <v>14550</v>
      </c>
      <c r="AH104" s="95">
        <f t="shared" si="90"/>
        <v>21825</v>
      </c>
      <c r="AI104" s="95">
        <f t="shared" si="79"/>
        <v>14550</v>
      </c>
      <c r="AJ104" s="97">
        <f t="shared" si="80"/>
        <v>21375</v>
      </c>
      <c r="AK104" s="341">
        <f t="shared" si="81"/>
        <v>14250</v>
      </c>
      <c r="AL104" s="235">
        <f t="shared" si="82"/>
        <v>20925</v>
      </c>
      <c r="AM104" s="231">
        <f t="shared" si="83"/>
        <v>13950</v>
      </c>
      <c r="AN104" s="231">
        <f t="shared" si="65"/>
        <v>1575</v>
      </c>
      <c r="AO104" s="332">
        <f t="shared" si="66"/>
        <v>1050</v>
      </c>
      <c r="AP104" s="236">
        <f t="shared" si="84"/>
        <v>20250</v>
      </c>
      <c r="AQ104" s="229">
        <f t="shared" si="85"/>
        <v>13500</v>
      </c>
      <c r="AR104" s="239">
        <f t="shared" si="67"/>
        <v>2250</v>
      </c>
      <c r="AS104" s="240">
        <f t="shared" si="68"/>
        <v>1500</v>
      </c>
      <c r="AT104" s="237">
        <f t="shared" si="86"/>
        <v>19690</v>
      </c>
      <c r="AU104" s="227">
        <f t="shared" si="87"/>
        <v>13126.666666666666</v>
      </c>
      <c r="AV104" s="227">
        <f t="shared" si="69"/>
        <v>2810</v>
      </c>
      <c r="AW104" s="241">
        <f t="shared" si="70"/>
        <v>1873.3333333333333</v>
      </c>
      <c r="AX104" s="238">
        <f t="shared" si="88"/>
        <v>19125</v>
      </c>
      <c r="AY104" s="225">
        <f t="shared" si="89"/>
        <v>12750</v>
      </c>
      <c r="AZ104" s="242">
        <f t="shared" si="71"/>
        <v>3375</v>
      </c>
      <c r="BA104" s="243">
        <f t="shared" si="72"/>
        <v>2250</v>
      </c>
      <c r="BB104" s="238">
        <v>16834.003538624998</v>
      </c>
      <c r="BC104" s="225">
        <f t="shared" si="54"/>
        <v>11222.669025749999</v>
      </c>
      <c r="BD104" s="271">
        <f t="shared" si="73"/>
        <v>0.33658044851746538</v>
      </c>
      <c r="BE104" s="272">
        <f t="shared" si="74"/>
        <v>0.1360933812398456</v>
      </c>
    </row>
    <row r="105" spans="1:57" ht="40.5" customHeight="1">
      <c r="A105" s="263" t="s">
        <v>266</v>
      </c>
      <c r="B105" s="5"/>
      <c r="C105" s="63" t="s">
        <v>116</v>
      </c>
      <c r="D105" s="196"/>
      <c r="E105" s="198">
        <v>1.5</v>
      </c>
      <c r="F105" s="310" t="s">
        <v>106</v>
      </c>
      <c r="G105" s="283"/>
      <c r="H105" s="283">
        <v>0</v>
      </c>
      <c r="I105" s="283">
        <v>0</v>
      </c>
      <c r="J105" s="283">
        <v>12.5</v>
      </c>
      <c r="K105" s="283">
        <f t="shared" si="60"/>
        <v>0</v>
      </c>
      <c r="L105" s="283">
        <f t="shared" si="60"/>
        <v>0</v>
      </c>
      <c r="M105" s="283">
        <f t="shared" si="60"/>
        <v>1.25</v>
      </c>
      <c r="N105" s="283">
        <v>1</v>
      </c>
      <c r="O105" s="283">
        <v>1.5</v>
      </c>
      <c r="P105" s="283">
        <f t="shared" si="61"/>
        <v>1.2500000000000001E-2</v>
      </c>
      <c r="Q105" s="363">
        <f t="shared" si="62"/>
        <v>1.8750000000000003E-2</v>
      </c>
      <c r="R105" s="279"/>
      <c r="S105" s="281" t="s">
        <v>346</v>
      </c>
      <c r="T105" s="282">
        <v>1</v>
      </c>
      <c r="U105" s="283"/>
      <c r="V105" s="283"/>
      <c r="W105" s="283"/>
      <c r="X105" s="283">
        <f t="shared" si="63"/>
        <v>0</v>
      </c>
      <c r="Y105" s="283">
        <f t="shared" si="63"/>
        <v>0</v>
      </c>
      <c r="Z105" s="283">
        <f t="shared" si="63"/>
        <v>0</v>
      </c>
      <c r="AA105" s="283">
        <f t="shared" si="64"/>
        <v>0</v>
      </c>
      <c r="AB105" s="224">
        <v>15700</v>
      </c>
      <c r="AC105" s="350">
        <f t="shared" si="75"/>
        <v>10466.666666666666</v>
      </c>
      <c r="AD105" s="354">
        <f t="shared" si="76"/>
        <v>15385</v>
      </c>
      <c r="AE105" s="233">
        <f t="shared" si="75"/>
        <v>10256.666666666666</v>
      </c>
      <c r="AF105" s="93">
        <f t="shared" si="77"/>
        <v>15230</v>
      </c>
      <c r="AG105" s="93">
        <f t="shared" si="78"/>
        <v>10153.333333333334</v>
      </c>
      <c r="AH105" s="95">
        <f t="shared" si="90"/>
        <v>15230</v>
      </c>
      <c r="AI105" s="95">
        <f t="shared" si="79"/>
        <v>10153.333333333334</v>
      </c>
      <c r="AJ105" s="97">
        <f t="shared" si="80"/>
        <v>14915</v>
      </c>
      <c r="AK105" s="341">
        <f t="shared" si="81"/>
        <v>9943.3333333333339</v>
      </c>
      <c r="AL105" s="235">
        <f t="shared" si="82"/>
        <v>14600</v>
      </c>
      <c r="AM105" s="231">
        <f t="shared" si="83"/>
        <v>9733.3333333333339</v>
      </c>
      <c r="AN105" s="231">
        <f t="shared" si="65"/>
        <v>1100</v>
      </c>
      <c r="AO105" s="332">
        <f t="shared" si="66"/>
        <v>733.33333333333337</v>
      </c>
      <c r="AP105" s="236">
        <f t="shared" si="84"/>
        <v>14130</v>
      </c>
      <c r="AQ105" s="229">
        <f t="shared" si="85"/>
        <v>9420</v>
      </c>
      <c r="AR105" s="239">
        <f t="shared" si="67"/>
        <v>1570</v>
      </c>
      <c r="AS105" s="240">
        <f t="shared" si="68"/>
        <v>1046.6666666666667</v>
      </c>
      <c r="AT105" s="237">
        <f t="shared" si="86"/>
        <v>13740</v>
      </c>
      <c r="AU105" s="227">
        <f t="shared" si="87"/>
        <v>9160</v>
      </c>
      <c r="AV105" s="227">
        <f t="shared" si="69"/>
        <v>1960</v>
      </c>
      <c r="AW105" s="241">
        <f t="shared" si="70"/>
        <v>1306.6666666666667</v>
      </c>
      <c r="AX105" s="238">
        <f t="shared" si="88"/>
        <v>13345</v>
      </c>
      <c r="AY105" s="225">
        <f t="shared" si="89"/>
        <v>8896.6666666666661</v>
      </c>
      <c r="AZ105" s="242">
        <f t="shared" si="71"/>
        <v>2355</v>
      </c>
      <c r="BA105" s="243">
        <f t="shared" si="72"/>
        <v>1570</v>
      </c>
      <c r="BB105" s="238">
        <v>11748.320970749999</v>
      </c>
      <c r="BC105" s="225">
        <f t="shared" si="54"/>
        <v>7832.2139804999997</v>
      </c>
      <c r="BD105" s="271">
        <f t="shared" si="73"/>
        <v>0.33636117357438272</v>
      </c>
      <c r="BE105" s="272">
        <f t="shared" si="74"/>
        <v>0.1359069975382253</v>
      </c>
    </row>
    <row r="106" spans="1:57" ht="40.5" customHeight="1">
      <c r="A106" s="263" t="s">
        <v>267</v>
      </c>
      <c r="B106" s="5"/>
      <c r="C106" s="63" t="s">
        <v>117</v>
      </c>
      <c r="D106" s="196"/>
      <c r="E106" s="198">
        <v>1.5</v>
      </c>
      <c r="F106" s="310" t="s">
        <v>106</v>
      </c>
      <c r="G106" s="283"/>
      <c r="H106" s="283">
        <v>0</v>
      </c>
      <c r="I106" s="283">
        <v>0</v>
      </c>
      <c r="J106" s="283">
        <v>25</v>
      </c>
      <c r="K106" s="283">
        <f t="shared" si="60"/>
        <v>0</v>
      </c>
      <c r="L106" s="283">
        <f t="shared" si="60"/>
        <v>0</v>
      </c>
      <c r="M106" s="283">
        <f t="shared" si="60"/>
        <v>2.5</v>
      </c>
      <c r="N106" s="283">
        <v>1</v>
      </c>
      <c r="O106" s="283">
        <v>1.5</v>
      </c>
      <c r="P106" s="283">
        <f t="shared" si="61"/>
        <v>2.5000000000000001E-2</v>
      </c>
      <c r="Q106" s="363">
        <f t="shared" si="62"/>
        <v>3.7500000000000006E-2</v>
      </c>
      <c r="R106" s="279"/>
      <c r="S106" s="281" t="s">
        <v>346</v>
      </c>
      <c r="T106" s="282">
        <v>1</v>
      </c>
      <c r="U106" s="283"/>
      <c r="V106" s="283"/>
      <c r="W106" s="283"/>
      <c r="X106" s="283">
        <f t="shared" si="63"/>
        <v>0</v>
      </c>
      <c r="Y106" s="283">
        <f t="shared" si="63"/>
        <v>0</v>
      </c>
      <c r="Z106" s="283">
        <f t="shared" si="63"/>
        <v>0</v>
      </c>
      <c r="AA106" s="283">
        <f t="shared" si="64"/>
        <v>0</v>
      </c>
      <c r="AB106" s="224">
        <v>29500</v>
      </c>
      <c r="AC106" s="350">
        <f t="shared" si="75"/>
        <v>19666.666666666668</v>
      </c>
      <c r="AD106" s="354">
        <f t="shared" si="76"/>
        <v>28910</v>
      </c>
      <c r="AE106" s="233">
        <f t="shared" si="75"/>
        <v>19273.333333333332</v>
      </c>
      <c r="AF106" s="93">
        <f t="shared" si="77"/>
        <v>28615</v>
      </c>
      <c r="AG106" s="93">
        <f t="shared" si="78"/>
        <v>19076.666666666668</v>
      </c>
      <c r="AH106" s="95">
        <f t="shared" si="90"/>
        <v>28615</v>
      </c>
      <c r="AI106" s="95">
        <f t="shared" si="79"/>
        <v>19076.666666666668</v>
      </c>
      <c r="AJ106" s="97">
        <f t="shared" si="80"/>
        <v>28025</v>
      </c>
      <c r="AK106" s="341">
        <f t="shared" si="81"/>
        <v>18683.333333333332</v>
      </c>
      <c r="AL106" s="235">
        <f t="shared" si="82"/>
        <v>27435</v>
      </c>
      <c r="AM106" s="231">
        <f t="shared" si="83"/>
        <v>18290</v>
      </c>
      <c r="AN106" s="231">
        <f t="shared" si="65"/>
        <v>2065</v>
      </c>
      <c r="AO106" s="332">
        <f t="shared" si="66"/>
        <v>1376.6666666666667</v>
      </c>
      <c r="AP106" s="236">
        <f t="shared" si="84"/>
        <v>26550</v>
      </c>
      <c r="AQ106" s="229">
        <f t="shared" si="85"/>
        <v>17700</v>
      </c>
      <c r="AR106" s="239">
        <f t="shared" si="67"/>
        <v>2950</v>
      </c>
      <c r="AS106" s="240">
        <f t="shared" si="68"/>
        <v>1966.6666666666667</v>
      </c>
      <c r="AT106" s="237">
        <f t="shared" si="86"/>
        <v>25815</v>
      </c>
      <c r="AU106" s="227">
        <f t="shared" si="87"/>
        <v>17210</v>
      </c>
      <c r="AV106" s="227">
        <f t="shared" si="69"/>
        <v>3685</v>
      </c>
      <c r="AW106" s="241">
        <f t="shared" si="70"/>
        <v>2456.6666666666665</v>
      </c>
      <c r="AX106" s="238">
        <f t="shared" si="88"/>
        <v>25075</v>
      </c>
      <c r="AY106" s="225">
        <f t="shared" si="89"/>
        <v>16716.666666666668</v>
      </c>
      <c r="AZ106" s="242">
        <f t="shared" si="71"/>
        <v>4425</v>
      </c>
      <c r="BA106" s="243">
        <f t="shared" si="72"/>
        <v>2950</v>
      </c>
      <c r="BB106" s="238">
        <v>22037.957794124999</v>
      </c>
      <c r="BC106" s="225">
        <f t="shared" si="54"/>
        <v>14691.971862749999</v>
      </c>
      <c r="BD106" s="271">
        <f t="shared" si="73"/>
        <v>0.33859953247865249</v>
      </c>
      <c r="BE106" s="272">
        <f t="shared" si="74"/>
        <v>0.13780960260685463</v>
      </c>
    </row>
    <row r="107" spans="1:57" ht="40.5" customHeight="1">
      <c r="A107" s="263" t="s">
        <v>268</v>
      </c>
      <c r="B107" s="5"/>
      <c r="C107" s="63" t="s">
        <v>118</v>
      </c>
      <c r="D107" s="196"/>
      <c r="E107" s="198">
        <v>1.5</v>
      </c>
      <c r="F107" s="310" t="s">
        <v>106</v>
      </c>
      <c r="G107" s="283"/>
      <c r="H107" s="283">
        <v>0</v>
      </c>
      <c r="I107" s="283">
        <v>0</v>
      </c>
      <c r="J107" s="283">
        <v>12.5</v>
      </c>
      <c r="K107" s="283">
        <f t="shared" si="60"/>
        <v>0</v>
      </c>
      <c r="L107" s="283">
        <f t="shared" si="60"/>
        <v>0</v>
      </c>
      <c r="M107" s="283">
        <f t="shared" si="60"/>
        <v>1.25</v>
      </c>
      <c r="N107" s="283">
        <v>1</v>
      </c>
      <c r="O107" s="283">
        <v>1.5</v>
      </c>
      <c r="P107" s="283">
        <f t="shared" si="61"/>
        <v>1.2500000000000001E-2</v>
      </c>
      <c r="Q107" s="363">
        <f t="shared" si="62"/>
        <v>1.8750000000000003E-2</v>
      </c>
      <c r="R107" s="279"/>
      <c r="S107" s="281" t="s">
        <v>346</v>
      </c>
      <c r="T107" s="282">
        <v>1</v>
      </c>
      <c r="U107" s="283"/>
      <c r="V107" s="283"/>
      <c r="W107" s="283"/>
      <c r="X107" s="283">
        <f t="shared" si="63"/>
        <v>0</v>
      </c>
      <c r="Y107" s="283">
        <f t="shared" si="63"/>
        <v>0</v>
      </c>
      <c r="Z107" s="283">
        <f t="shared" si="63"/>
        <v>0</v>
      </c>
      <c r="AA107" s="283">
        <f t="shared" si="64"/>
        <v>0</v>
      </c>
      <c r="AB107" s="224">
        <v>18800</v>
      </c>
      <c r="AC107" s="350">
        <f t="shared" si="75"/>
        <v>12533.333333333334</v>
      </c>
      <c r="AD107" s="354">
        <f t="shared" si="76"/>
        <v>18425</v>
      </c>
      <c r="AE107" s="233">
        <f t="shared" si="75"/>
        <v>12283.333333333334</v>
      </c>
      <c r="AF107" s="93">
        <f t="shared" si="77"/>
        <v>18235</v>
      </c>
      <c r="AG107" s="93">
        <f t="shared" si="78"/>
        <v>12156.666666666666</v>
      </c>
      <c r="AH107" s="95">
        <f t="shared" si="90"/>
        <v>18235</v>
      </c>
      <c r="AI107" s="95">
        <f t="shared" si="79"/>
        <v>12156.666666666666</v>
      </c>
      <c r="AJ107" s="97">
        <f t="shared" si="80"/>
        <v>17860</v>
      </c>
      <c r="AK107" s="341">
        <f t="shared" si="81"/>
        <v>11906.666666666666</v>
      </c>
      <c r="AL107" s="235">
        <f t="shared" si="82"/>
        <v>17485</v>
      </c>
      <c r="AM107" s="231">
        <f t="shared" si="83"/>
        <v>11656.666666666666</v>
      </c>
      <c r="AN107" s="231">
        <f t="shared" si="65"/>
        <v>1315</v>
      </c>
      <c r="AO107" s="332">
        <f t="shared" si="66"/>
        <v>876.66666666666663</v>
      </c>
      <c r="AP107" s="236">
        <f t="shared" si="84"/>
        <v>16920</v>
      </c>
      <c r="AQ107" s="229">
        <f t="shared" si="85"/>
        <v>11280</v>
      </c>
      <c r="AR107" s="239">
        <f t="shared" si="67"/>
        <v>1880</v>
      </c>
      <c r="AS107" s="240">
        <f t="shared" si="68"/>
        <v>1253.3333333333333</v>
      </c>
      <c r="AT107" s="237">
        <f t="shared" si="86"/>
        <v>16450</v>
      </c>
      <c r="AU107" s="227">
        <f t="shared" si="87"/>
        <v>10966.666666666666</v>
      </c>
      <c r="AV107" s="227">
        <f t="shared" si="69"/>
        <v>2350</v>
      </c>
      <c r="AW107" s="241">
        <f t="shared" si="70"/>
        <v>1566.6666666666667</v>
      </c>
      <c r="AX107" s="238">
        <f t="shared" si="88"/>
        <v>15980</v>
      </c>
      <c r="AY107" s="225">
        <f t="shared" si="89"/>
        <v>10653.333333333334</v>
      </c>
      <c r="AZ107" s="242">
        <f t="shared" si="71"/>
        <v>2820</v>
      </c>
      <c r="BA107" s="243">
        <f t="shared" si="72"/>
        <v>1880</v>
      </c>
      <c r="BB107" s="238">
        <v>13995.483035625</v>
      </c>
      <c r="BC107" s="225">
        <f t="shared" si="54"/>
        <v>9330.3220237500009</v>
      </c>
      <c r="BD107" s="271">
        <f t="shared" si="73"/>
        <v>0.34329054253756541</v>
      </c>
      <c r="BE107" s="272">
        <f t="shared" si="74"/>
        <v>0.14179696115693061</v>
      </c>
    </row>
    <row r="108" spans="1:57" ht="40.5" customHeight="1">
      <c r="A108" s="263" t="s">
        <v>269</v>
      </c>
      <c r="B108" s="5"/>
      <c r="C108" s="63" t="s">
        <v>119</v>
      </c>
      <c r="D108" s="196"/>
      <c r="E108" s="198">
        <v>1.5</v>
      </c>
      <c r="F108" s="310" t="s">
        <v>106</v>
      </c>
      <c r="G108" s="359"/>
      <c r="H108" s="283">
        <v>0</v>
      </c>
      <c r="I108" s="283">
        <v>0</v>
      </c>
      <c r="J108" s="283">
        <v>25</v>
      </c>
      <c r="K108" s="283">
        <f t="shared" si="60"/>
        <v>0</v>
      </c>
      <c r="L108" s="283">
        <f t="shared" si="60"/>
        <v>0</v>
      </c>
      <c r="M108" s="283">
        <f t="shared" si="60"/>
        <v>2.5</v>
      </c>
      <c r="N108" s="283">
        <v>1</v>
      </c>
      <c r="O108" s="283">
        <v>1.5</v>
      </c>
      <c r="P108" s="283">
        <f t="shared" si="61"/>
        <v>2.5000000000000001E-2</v>
      </c>
      <c r="Q108" s="363">
        <f t="shared" si="62"/>
        <v>3.7500000000000006E-2</v>
      </c>
      <c r="R108" s="279"/>
      <c r="S108" s="281" t="s">
        <v>346</v>
      </c>
      <c r="T108" s="282">
        <v>1</v>
      </c>
      <c r="U108" s="283"/>
      <c r="V108" s="283"/>
      <c r="W108" s="283"/>
      <c r="X108" s="283">
        <f t="shared" si="63"/>
        <v>0</v>
      </c>
      <c r="Y108" s="283">
        <f t="shared" si="63"/>
        <v>0</v>
      </c>
      <c r="Z108" s="283">
        <f t="shared" si="63"/>
        <v>0</v>
      </c>
      <c r="AA108" s="283">
        <f t="shared" si="64"/>
        <v>0</v>
      </c>
      <c r="AB108" s="224">
        <v>36500</v>
      </c>
      <c r="AC108" s="350">
        <f t="shared" si="75"/>
        <v>24333.333333333332</v>
      </c>
      <c r="AD108" s="354">
        <f t="shared" si="76"/>
        <v>35770</v>
      </c>
      <c r="AE108" s="233">
        <f t="shared" si="75"/>
        <v>23846.666666666668</v>
      </c>
      <c r="AF108" s="93">
        <f t="shared" si="77"/>
        <v>35405</v>
      </c>
      <c r="AG108" s="93">
        <f t="shared" si="78"/>
        <v>23603.333333333332</v>
      </c>
      <c r="AH108" s="95">
        <f t="shared" si="90"/>
        <v>35405</v>
      </c>
      <c r="AI108" s="95">
        <f t="shared" si="79"/>
        <v>23603.333333333332</v>
      </c>
      <c r="AJ108" s="97">
        <f t="shared" si="80"/>
        <v>34675</v>
      </c>
      <c r="AK108" s="341">
        <f t="shared" si="81"/>
        <v>23116.666666666668</v>
      </c>
      <c r="AL108" s="235">
        <f t="shared" si="82"/>
        <v>33945</v>
      </c>
      <c r="AM108" s="231">
        <f t="shared" si="83"/>
        <v>22630</v>
      </c>
      <c r="AN108" s="231">
        <f t="shared" si="65"/>
        <v>2555</v>
      </c>
      <c r="AO108" s="332">
        <f t="shared" si="66"/>
        <v>1703.3333333333333</v>
      </c>
      <c r="AP108" s="236">
        <f t="shared" si="84"/>
        <v>32850</v>
      </c>
      <c r="AQ108" s="229">
        <f t="shared" si="85"/>
        <v>21900</v>
      </c>
      <c r="AR108" s="239">
        <f t="shared" si="67"/>
        <v>3650</v>
      </c>
      <c r="AS108" s="240">
        <f t="shared" si="68"/>
        <v>2433.3333333333335</v>
      </c>
      <c r="AT108" s="237">
        <f t="shared" si="86"/>
        <v>31940</v>
      </c>
      <c r="AU108" s="227">
        <f t="shared" si="87"/>
        <v>21293.333333333332</v>
      </c>
      <c r="AV108" s="227">
        <f t="shared" si="69"/>
        <v>4560</v>
      </c>
      <c r="AW108" s="241">
        <f t="shared" si="70"/>
        <v>3040</v>
      </c>
      <c r="AX108" s="238">
        <f t="shared" si="88"/>
        <v>31025</v>
      </c>
      <c r="AY108" s="225">
        <f t="shared" si="89"/>
        <v>20683.333333333332</v>
      </c>
      <c r="AZ108" s="242">
        <f t="shared" si="71"/>
        <v>5475</v>
      </c>
      <c r="BA108" s="243">
        <f t="shared" si="72"/>
        <v>3650</v>
      </c>
      <c r="BB108" s="238">
        <v>26887.096986749999</v>
      </c>
      <c r="BC108" s="225">
        <f t="shared" si="54"/>
        <v>17924.7313245</v>
      </c>
      <c r="BD108" s="271">
        <f t="shared" si="73"/>
        <v>0.35752848356917277</v>
      </c>
      <c r="BE108" s="272">
        <f t="shared" si="74"/>
        <v>0.15389921103379683</v>
      </c>
    </row>
    <row r="109" spans="1:57" ht="40.5" customHeight="1">
      <c r="A109" s="263" t="s">
        <v>270</v>
      </c>
      <c r="B109" s="5"/>
      <c r="C109" s="63" t="s">
        <v>120</v>
      </c>
      <c r="D109" s="196"/>
      <c r="E109" s="198">
        <v>1.5</v>
      </c>
      <c r="F109" s="310" t="s">
        <v>106</v>
      </c>
      <c r="G109" s="283"/>
      <c r="H109" s="283">
        <v>0</v>
      </c>
      <c r="I109" s="283">
        <v>0</v>
      </c>
      <c r="J109" s="283">
        <v>12.5</v>
      </c>
      <c r="K109" s="283">
        <f t="shared" si="60"/>
        <v>0</v>
      </c>
      <c r="L109" s="283">
        <f t="shared" si="60"/>
        <v>0</v>
      </c>
      <c r="M109" s="283">
        <f t="shared" si="60"/>
        <v>1.25</v>
      </c>
      <c r="N109" s="283">
        <v>1</v>
      </c>
      <c r="O109" s="283">
        <v>1.5</v>
      </c>
      <c r="P109" s="283">
        <f t="shared" si="61"/>
        <v>1.2500000000000001E-2</v>
      </c>
      <c r="Q109" s="363">
        <f t="shared" si="62"/>
        <v>1.8750000000000003E-2</v>
      </c>
      <c r="R109" s="279"/>
      <c r="S109" s="281" t="s">
        <v>346</v>
      </c>
      <c r="T109" s="282">
        <v>1</v>
      </c>
      <c r="U109" s="283"/>
      <c r="V109" s="283"/>
      <c r="W109" s="283"/>
      <c r="X109" s="283">
        <f t="shared" si="63"/>
        <v>0</v>
      </c>
      <c r="Y109" s="283">
        <f t="shared" si="63"/>
        <v>0</v>
      </c>
      <c r="Z109" s="283">
        <f t="shared" si="63"/>
        <v>0</v>
      </c>
      <c r="AA109" s="283">
        <f t="shared" si="64"/>
        <v>0</v>
      </c>
      <c r="AB109" s="224">
        <v>24100</v>
      </c>
      <c r="AC109" s="350">
        <f t="shared" si="75"/>
        <v>16066.666666666666</v>
      </c>
      <c r="AD109" s="354">
        <f t="shared" si="76"/>
        <v>23620</v>
      </c>
      <c r="AE109" s="233">
        <f t="shared" si="75"/>
        <v>15746.666666666666</v>
      </c>
      <c r="AF109" s="93">
        <f t="shared" si="77"/>
        <v>23375</v>
      </c>
      <c r="AG109" s="93">
        <f t="shared" si="78"/>
        <v>15583.333333333334</v>
      </c>
      <c r="AH109" s="95">
        <f t="shared" si="90"/>
        <v>23375</v>
      </c>
      <c r="AI109" s="95">
        <f t="shared" si="79"/>
        <v>15583.333333333334</v>
      </c>
      <c r="AJ109" s="97">
        <f t="shared" si="80"/>
        <v>22895</v>
      </c>
      <c r="AK109" s="341">
        <f t="shared" si="81"/>
        <v>15263.333333333334</v>
      </c>
      <c r="AL109" s="235">
        <f t="shared" si="82"/>
        <v>22415</v>
      </c>
      <c r="AM109" s="231">
        <f t="shared" si="83"/>
        <v>14943.333333333334</v>
      </c>
      <c r="AN109" s="231">
        <f t="shared" si="65"/>
        <v>1685</v>
      </c>
      <c r="AO109" s="332">
        <f t="shared" si="66"/>
        <v>1123.3333333333333</v>
      </c>
      <c r="AP109" s="236">
        <f t="shared" si="84"/>
        <v>21690</v>
      </c>
      <c r="AQ109" s="229">
        <f t="shared" si="85"/>
        <v>14460</v>
      </c>
      <c r="AR109" s="239">
        <f t="shared" si="67"/>
        <v>2410</v>
      </c>
      <c r="AS109" s="240">
        <f t="shared" si="68"/>
        <v>1606.6666666666667</v>
      </c>
      <c r="AT109" s="237">
        <f t="shared" si="86"/>
        <v>21090</v>
      </c>
      <c r="AU109" s="227">
        <f t="shared" si="87"/>
        <v>14060</v>
      </c>
      <c r="AV109" s="227">
        <f t="shared" si="69"/>
        <v>3010</v>
      </c>
      <c r="AW109" s="241">
        <f t="shared" si="70"/>
        <v>2006.6666666666667</v>
      </c>
      <c r="AX109" s="238">
        <f t="shared" si="88"/>
        <v>20485</v>
      </c>
      <c r="AY109" s="225">
        <f t="shared" si="89"/>
        <v>13656.666666666666</v>
      </c>
      <c r="AZ109" s="242">
        <f t="shared" si="71"/>
        <v>3615</v>
      </c>
      <c r="BA109" s="243">
        <f t="shared" si="72"/>
        <v>2410</v>
      </c>
      <c r="BB109" s="238">
        <v>17780.177039624999</v>
      </c>
      <c r="BC109" s="225">
        <f t="shared" si="54"/>
        <v>11853.451359749999</v>
      </c>
      <c r="BD109" s="271">
        <f t="shared" si="73"/>
        <v>0.35544207159977143</v>
      </c>
      <c r="BE109" s="272">
        <f t="shared" si="74"/>
        <v>0.1521257608598057</v>
      </c>
    </row>
    <row r="110" spans="1:57" ht="40.5" customHeight="1">
      <c r="A110" s="263" t="s">
        <v>271</v>
      </c>
      <c r="B110" s="5"/>
      <c r="C110" s="63" t="s">
        <v>121</v>
      </c>
      <c r="D110" s="196"/>
      <c r="E110" s="198">
        <v>1.5</v>
      </c>
      <c r="F110" s="310" t="s">
        <v>106</v>
      </c>
      <c r="G110" s="283"/>
      <c r="H110" s="283">
        <v>0</v>
      </c>
      <c r="I110" s="283">
        <v>0</v>
      </c>
      <c r="J110" s="283">
        <v>25</v>
      </c>
      <c r="K110" s="283">
        <f t="shared" si="60"/>
        <v>0</v>
      </c>
      <c r="L110" s="283">
        <f t="shared" si="60"/>
        <v>0</v>
      </c>
      <c r="M110" s="283">
        <f t="shared" si="60"/>
        <v>2.5</v>
      </c>
      <c r="N110" s="283">
        <v>1</v>
      </c>
      <c r="O110" s="283">
        <v>1.5</v>
      </c>
      <c r="P110" s="283">
        <f t="shared" si="61"/>
        <v>2.5000000000000001E-2</v>
      </c>
      <c r="Q110" s="363">
        <f t="shared" si="62"/>
        <v>3.7500000000000006E-2</v>
      </c>
      <c r="R110" s="279"/>
      <c r="S110" s="281" t="s">
        <v>346</v>
      </c>
      <c r="T110" s="282">
        <v>1</v>
      </c>
      <c r="U110" s="283"/>
      <c r="V110" s="283"/>
      <c r="W110" s="283"/>
      <c r="X110" s="283">
        <f t="shared" si="63"/>
        <v>0</v>
      </c>
      <c r="Y110" s="283">
        <f t="shared" si="63"/>
        <v>0</v>
      </c>
      <c r="Z110" s="283">
        <f t="shared" si="63"/>
        <v>0</v>
      </c>
      <c r="AA110" s="283">
        <f t="shared" si="64"/>
        <v>0</v>
      </c>
      <c r="AB110" s="224">
        <v>48500</v>
      </c>
      <c r="AC110" s="350">
        <f t="shared" si="75"/>
        <v>32333.333333333332</v>
      </c>
      <c r="AD110" s="354">
        <f t="shared" si="76"/>
        <v>47530</v>
      </c>
      <c r="AE110" s="233">
        <f t="shared" si="75"/>
        <v>31686.666666666668</v>
      </c>
      <c r="AF110" s="93">
        <f t="shared" si="77"/>
        <v>47045</v>
      </c>
      <c r="AG110" s="93">
        <f t="shared" si="78"/>
        <v>31363.333333333332</v>
      </c>
      <c r="AH110" s="95">
        <f t="shared" si="90"/>
        <v>47045</v>
      </c>
      <c r="AI110" s="95">
        <f t="shared" si="79"/>
        <v>31363.333333333332</v>
      </c>
      <c r="AJ110" s="97">
        <f t="shared" si="80"/>
        <v>46075</v>
      </c>
      <c r="AK110" s="341">
        <f t="shared" si="81"/>
        <v>30716.666666666668</v>
      </c>
      <c r="AL110" s="235">
        <f t="shared" si="82"/>
        <v>45105</v>
      </c>
      <c r="AM110" s="231">
        <f t="shared" si="83"/>
        <v>30070</v>
      </c>
      <c r="AN110" s="231">
        <f t="shared" si="65"/>
        <v>3395</v>
      </c>
      <c r="AO110" s="332">
        <f t="shared" si="66"/>
        <v>2263.3333333333335</v>
      </c>
      <c r="AP110" s="236">
        <f t="shared" si="84"/>
        <v>43650</v>
      </c>
      <c r="AQ110" s="229">
        <f t="shared" si="85"/>
        <v>29100</v>
      </c>
      <c r="AR110" s="239">
        <f t="shared" si="67"/>
        <v>4850</v>
      </c>
      <c r="AS110" s="240">
        <f t="shared" si="68"/>
        <v>3233.3333333333335</v>
      </c>
      <c r="AT110" s="237">
        <f t="shared" si="86"/>
        <v>42440</v>
      </c>
      <c r="AU110" s="227">
        <f t="shared" si="87"/>
        <v>28293.333333333332</v>
      </c>
      <c r="AV110" s="227">
        <f t="shared" si="69"/>
        <v>6060</v>
      </c>
      <c r="AW110" s="241">
        <f t="shared" si="70"/>
        <v>4040</v>
      </c>
      <c r="AX110" s="238">
        <f t="shared" si="88"/>
        <v>41225</v>
      </c>
      <c r="AY110" s="225">
        <f t="shared" si="89"/>
        <v>27483.333333333332</v>
      </c>
      <c r="AZ110" s="242">
        <f t="shared" si="71"/>
        <v>7275</v>
      </c>
      <c r="BA110" s="243">
        <f t="shared" si="72"/>
        <v>4850</v>
      </c>
      <c r="BB110" s="238">
        <v>35520.930183375</v>
      </c>
      <c r="BC110" s="225">
        <f t="shared" si="54"/>
        <v>23680.620122249999</v>
      </c>
      <c r="BD110" s="271">
        <f t="shared" si="73"/>
        <v>0.36539217159069909</v>
      </c>
      <c r="BE110" s="272">
        <f t="shared" si="74"/>
        <v>0.16058334585209422</v>
      </c>
    </row>
    <row r="111" spans="1:57" ht="40.5" customHeight="1">
      <c r="A111" s="263" t="s">
        <v>272</v>
      </c>
      <c r="B111" s="5"/>
      <c r="C111" s="63" t="s">
        <v>122</v>
      </c>
      <c r="D111" s="196"/>
      <c r="E111" s="198">
        <v>1.5</v>
      </c>
      <c r="F111" s="310" t="s">
        <v>106</v>
      </c>
      <c r="G111" s="283"/>
      <c r="H111" s="283">
        <v>0</v>
      </c>
      <c r="I111" s="283">
        <v>0</v>
      </c>
      <c r="J111" s="283">
        <v>12.5</v>
      </c>
      <c r="K111" s="283">
        <f t="shared" si="60"/>
        <v>0</v>
      </c>
      <c r="L111" s="283">
        <f t="shared" si="60"/>
        <v>0</v>
      </c>
      <c r="M111" s="283">
        <f t="shared" si="60"/>
        <v>1.25</v>
      </c>
      <c r="N111" s="283">
        <v>1</v>
      </c>
      <c r="O111" s="283">
        <v>1.5</v>
      </c>
      <c r="P111" s="283">
        <f t="shared" si="61"/>
        <v>1.2500000000000001E-2</v>
      </c>
      <c r="Q111" s="363">
        <f t="shared" si="62"/>
        <v>1.8750000000000003E-2</v>
      </c>
      <c r="R111" s="279"/>
      <c r="S111" s="281" t="s">
        <v>346</v>
      </c>
      <c r="T111" s="282">
        <v>1</v>
      </c>
      <c r="U111" s="283"/>
      <c r="V111" s="283"/>
      <c r="W111" s="283"/>
      <c r="X111" s="283">
        <f t="shared" ref="X111:Z123" si="91">U111/100</f>
        <v>0</v>
      </c>
      <c r="Y111" s="283">
        <f t="shared" si="91"/>
        <v>0</v>
      </c>
      <c r="Z111" s="283">
        <f t="shared" si="91"/>
        <v>0</v>
      </c>
      <c r="AA111" s="283">
        <f t="shared" si="64"/>
        <v>0</v>
      </c>
      <c r="AB111" s="224">
        <v>32100</v>
      </c>
      <c r="AC111" s="350">
        <f t="shared" si="75"/>
        <v>21400</v>
      </c>
      <c r="AD111" s="354">
        <f t="shared" si="76"/>
        <v>31460</v>
      </c>
      <c r="AE111" s="233">
        <f t="shared" si="75"/>
        <v>20973.333333333332</v>
      </c>
      <c r="AF111" s="93">
        <f t="shared" si="77"/>
        <v>31135</v>
      </c>
      <c r="AG111" s="93">
        <f t="shared" si="78"/>
        <v>20756.666666666668</v>
      </c>
      <c r="AH111" s="95">
        <f t="shared" si="90"/>
        <v>31135</v>
      </c>
      <c r="AI111" s="95">
        <f t="shared" si="79"/>
        <v>20756.666666666668</v>
      </c>
      <c r="AJ111" s="97">
        <f t="shared" si="80"/>
        <v>30495</v>
      </c>
      <c r="AK111" s="341">
        <f t="shared" si="81"/>
        <v>20330</v>
      </c>
      <c r="AL111" s="235">
        <f t="shared" si="82"/>
        <v>29855</v>
      </c>
      <c r="AM111" s="231">
        <f t="shared" si="83"/>
        <v>19903.333333333332</v>
      </c>
      <c r="AN111" s="231">
        <f t="shared" si="65"/>
        <v>2245</v>
      </c>
      <c r="AO111" s="332">
        <f t="shared" si="66"/>
        <v>1496.6666666666667</v>
      </c>
      <c r="AP111" s="236">
        <f t="shared" si="84"/>
        <v>28890</v>
      </c>
      <c r="AQ111" s="229">
        <f t="shared" si="85"/>
        <v>19260</v>
      </c>
      <c r="AR111" s="239">
        <f t="shared" si="67"/>
        <v>3210</v>
      </c>
      <c r="AS111" s="240">
        <f t="shared" si="68"/>
        <v>2140</v>
      </c>
      <c r="AT111" s="237">
        <f t="shared" si="86"/>
        <v>28090</v>
      </c>
      <c r="AU111" s="227">
        <f t="shared" si="87"/>
        <v>18726.666666666668</v>
      </c>
      <c r="AV111" s="227">
        <f t="shared" si="69"/>
        <v>4010</v>
      </c>
      <c r="AW111" s="241">
        <f t="shared" si="70"/>
        <v>2673.3333333333335</v>
      </c>
      <c r="AX111" s="238">
        <f t="shared" si="88"/>
        <v>27285</v>
      </c>
      <c r="AY111" s="225">
        <f t="shared" si="89"/>
        <v>18190</v>
      </c>
      <c r="AZ111" s="242">
        <f t="shared" si="71"/>
        <v>4815</v>
      </c>
      <c r="BA111" s="243">
        <f t="shared" si="72"/>
        <v>3210</v>
      </c>
      <c r="BB111" s="238">
        <v>23457.218045624999</v>
      </c>
      <c r="BC111" s="225">
        <f t="shared" si="54"/>
        <v>15638.14536375</v>
      </c>
      <c r="BD111" s="271">
        <f t="shared" si="73"/>
        <v>0.36844871960368569</v>
      </c>
      <c r="BE111" s="272">
        <f t="shared" si="74"/>
        <v>0.16318141166313282</v>
      </c>
    </row>
    <row r="112" spans="1:57" ht="40.5" customHeight="1">
      <c r="A112" s="263" t="s">
        <v>273</v>
      </c>
      <c r="B112" s="5"/>
      <c r="C112" s="63" t="s">
        <v>123</v>
      </c>
      <c r="D112" s="196"/>
      <c r="E112" s="198">
        <v>1.5</v>
      </c>
      <c r="F112" s="310" t="s">
        <v>106</v>
      </c>
      <c r="G112" s="283"/>
      <c r="H112" s="283">
        <v>0</v>
      </c>
      <c r="I112" s="283">
        <v>0</v>
      </c>
      <c r="J112" s="283">
        <v>25</v>
      </c>
      <c r="K112" s="283">
        <f t="shared" si="60"/>
        <v>0</v>
      </c>
      <c r="L112" s="283">
        <f t="shared" si="60"/>
        <v>0</v>
      </c>
      <c r="M112" s="283">
        <f t="shared" si="60"/>
        <v>2.5</v>
      </c>
      <c r="N112" s="283">
        <v>1</v>
      </c>
      <c r="O112" s="283">
        <v>1.5</v>
      </c>
      <c r="P112" s="283">
        <f t="shared" si="61"/>
        <v>2.5000000000000001E-2</v>
      </c>
      <c r="Q112" s="363">
        <f t="shared" si="62"/>
        <v>3.7500000000000006E-2</v>
      </c>
      <c r="R112" s="279"/>
      <c r="S112" s="281" t="s">
        <v>346</v>
      </c>
      <c r="T112" s="282">
        <v>1</v>
      </c>
      <c r="U112" s="283"/>
      <c r="V112" s="283"/>
      <c r="W112" s="283"/>
      <c r="X112" s="283">
        <f t="shared" si="91"/>
        <v>0</v>
      </c>
      <c r="Y112" s="283">
        <f t="shared" si="91"/>
        <v>0</v>
      </c>
      <c r="Z112" s="283">
        <f t="shared" si="91"/>
        <v>0</v>
      </c>
      <c r="AA112" s="283">
        <f t="shared" si="64"/>
        <v>0</v>
      </c>
      <c r="AB112" s="224">
        <v>63000</v>
      </c>
      <c r="AC112" s="350">
        <f t="shared" si="75"/>
        <v>42000</v>
      </c>
      <c r="AD112" s="354">
        <f t="shared" si="76"/>
        <v>61740</v>
      </c>
      <c r="AE112" s="233">
        <f t="shared" si="75"/>
        <v>41160</v>
      </c>
      <c r="AF112" s="93">
        <f t="shared" si="77"/>
        <v>61110</v>
      </c>
      <c r="AG112" s="93">
        <f t="shared" si="78"/>
        <v>40740</v>
      </c>
      <c r="AH112" s="95">
        <f t="shared" si="90"/>
        <v>61110</v>
      </c>
      <c r="AI112" s="95">
        <f t="shared" si="79"/>
        <v>40740</v>
      </c>
      <c r="AJ112" s="97">
        <f t="shared" si="80"/>
        <v>59850</v>
      </c>
      <c r="AK112" s="341">
        <f t="shared" si="81"/>
        <v>39900</v>
      </c>
      <c r="AL112" s="235">
        <f t="shared" si="82"/>
        <v>58590</v>
      </c>
      <c r="AM112" s="231">
        <f t="shared" si="83"/>
        <v>39060</v>
      </c>
      <c r="AN112" s="231">
        <f t="shared" si="65"/>
        <v>4410</v>
      </c>
      <c r="AO112" s="332">
        <f t="shared" si="66"/>
        <v>2940</v>
      </c>
      <c r="AP112" s="236">
        <f t="shared" si="84"/>
        <v>56700</v>
      </c>
      <c r="AQ112" s="229">
        <f t="shared" si="85"/>
        <v>37800</v>
      </c>
      <c r="AR112" s="239">
        <f t="shared" si="67"/>
        <v>6300</v>
      </c>
      <c r="AS112" s="240">
        <f t="shared" si="68"/>
        <v>4200</v>
      </c>
      <c r="AT112" s="237">
        <f t="shared" si="86"/>
        <v>55125</v>
      </c>
      <c r="AU112" s="227">
        <f t="shared" si="87"/>
        <v>36750</v>
      </c>
      <c r="AV112" s="227">
        <f t="shared" si="69"/>
        <v>7875</v>
      </c>
      <c r="AW112" s="241">
        <f t="shared" si="70"/>
        <v>5250</v>
      </c>
      <c r="AX112" s="238">
        <f t="shared" si="88"/>
        <v>53550</v>
      </c>
      <c r="AY112" s="225">
        <f t="shared" si="89"/>
        <v>35700</v>
      </c>
      <c r="AZ112" s="242">
        <f t="shared" si="71"/>
        <v>9450</v>
      </c>
      <c r="BA112" s="243">
        <f t="shared" si="72"/>
        <v>6300</v>
      </c>
      <c r="BB112" s="238">
        <v>45928.838694374994</v>
      </c>
      <c r="BC112" s="225">
        <f t="shared" si="54"/>
        <v>30619.225796249997</v>
      </c>
      <c r="BD112" s="271">
        <f t="shared" si="73"/>
        <v>0.37168719677895423</v>
      </c>
      <c r="BE112" s="272">
        <f t="shared" si="74"/>
        <v>0.1659341172621111</v>
      </c>
    </row>
    <row r="113" spans="1:57" ht="40.5" customHeight="1">
      <c r="A113" s="263" t="s">
        <v>274</v>
      </c>
      <c r="B113" s="5"/>
      <c r="C113" s="63" t="s">
        <v>124</v>
      </c>
      <c r="D113" s="196"/>
      <c r="E113" s="198">
        <v>1.5</v>
      </c>
      <c r="F113" s="310" t="s">
        <v>106</v>
      </c>
      <c r="G113" s="283"/>
      <c r="H113" s="283">
        <v>0</v>
      </c>
      <c r="I113" s="283">
        <v>0</v>
      </c>
      <c r="J113" s="283">
        <v>12.5</v>
      </c>
      <c r="K113" s="283">
        <f t="shared" ref="K113:M123" si="92">H113/10</f>
        <v>0</v>
      </c>
      <c r="L113" s="283">
        <f t="shared" si="92"/>
        <v>0</v>
      </c>
      <c r="M113" s="283">
        <f t="shared" si="92"/>
        <v>1.25</v>
      </c>
      <c r="N113" s="283">
        <v>1</v>
      </c>
      <c r="O113" s="283">
        <v>1.5</v>
      </c>
      <c r="P113" s="283">
        <f t="shared" si="61"/>
        <v>1.2500000000000001E-2</v>
      </c>
      <c r="Q113" s="363">
        <f t="shared" si="62"/>
        <v>1.8750000000000003E-2</v>
      </c>
      <c r="R113" s="279"/>
      <c r="S113" s="281" t="s">
        <v>346</v>
      </c>
      <c r="T113" s="282">
        <v>1</v>
      </c>
      <c r="U113" s="283"/>
      <c r="V113" s="283"/>
      <c r="W113" s="283"/>
      <c r="X113" s="283">
        <f t="shared" si="91"/>
        <v>0</v>
      </c>
      <c r="Y113" s="283">
        <f t="shared" si="91"/>
        <v>0</v>
      </c>
      <c r="Z113" s="283">
        <f t="shared" si="91"/>
        <v>0</v>
      </c>
      <c r="AA113" s="283">
        <f t="shared" si="64"/>
        <v>0</v>
      </c>
      <c r="AB113" s="224">
        <v>34500</v>
      </c>
      <c r="AC113" s="350">
        <f t="shared" si="75"/>
        <v>23000</v>
      </c>
      <c r="AD113" s="354">
        <f t="shared" si="76"/>
        <v>33810</v>
      </c>
      <c r="AE113" s="233">
        <f t="shared" si="75"/>
        <v>22540</v>
      </c>
      <c r="AF113" s="93">
        <f t="shared" si="77"/>
        <v>33465</v>
      </c>
      <c r="AG113" s="93">
        <f t="shared" si="78"/>
        <v>22310</v>
      </c>
      <c r="AH113" s="95">
        <f t="shared" si="90"/>
        <v>33465</v>
      </c>
      <c r="AI113" s="95">
        <f t="shared" si="79"/>
        <v>22310</v>
      </c>
      <c r="AJ113" s="97">
        <f t="shared" si="80"/>
        <v>32775</v>
      </c>
      <c r="AK113" s="341">
        <f t="shared" si="81"/>
        <v>21850</v>
      </c>
      <c r="AL113" s="235">
        <f t="shared" si="82"/>
        <v>32085</v>
      </c>
      <c r="AM113" s="231">
        <f t="shared" si="83"/>
        <v>21390</v>
      </c>
      <c r="AN113" s="231">
        <f t="shared" si="65"/>
        <v>2415</v>
      </c>
      <c r="AO113" s="332">
        <f t="shared" si="66"/>
        <v>1610</v>
      </c>
      <c r="AP113" s="236">
        <f t="shared" si="84"/>
        <v>31050</v>
      </c>
      <c r="AQ113" s="229">
        <f t="shared" si="85"/>
        <v>20700</v>
      </c>
      <c r="AR113" s="239">
        <f t="shared" si="67"/>
        <v>3450</v>
      </c>
      <c r="AS113" s="240">
        <f t="shared" si="68"/>
        <v>2300</v>
      </c>
      <c r="AT113" s="237">
        <f t="shared" si="86"/>
        <v>30190</v>
      </c>
      <c r="AU113" s="227">
        <f t="shared" si="87"/>
        <v>20126.666666666668</v>
      </c>
      <c r="AV113" s="227">
        <f t="shared" si="69"/>
        <v>4310</v>
      </c>
      <c r="AW113" s="241">
        <f t="shared" si="70"/>
        <v>2873.3333333333335</v>
      </c>
      <c r="AX113" s="238">
        <f t="shared" si="88"/>
        <v>29325</v>
      </c>
      <c r="AY113" s="225">
        <f t="shared" si="89"/>
        <v>19550</v>
      </c>
      <c r="AZ113" s="242">
        <f t="shared" si="71"/>
        <v>5175</v>
      </c>
      <c r="BA113" s="243">
        <f t="shared" si="72"/>
        <v>3450</v>
      </c>
      <c r="BB113" s="238">
        <v>25231.293360000003</v>
      </c>
      <c r="BC113" s="225">
        <f t="shared" si="54"/>
        <v>16820.862240000002</v>
      </c>
      <c r="BD113" s="271">
        <f t="shared" si="73"/>
        <v>0.36734964425937755</v>
      </c>
      <c r="BE113" s="272">
        <f t="shared" si="74"/>
        <v>0.16224719762047093</v>
      </c>
    </row>
    <row r="114" spans="1:57" ht="40.5" customHeight="1" thickBot="1">
      <c r="A114" s="263" t="s">
        <v>275</v>
      </c>
      <c r="B114" s="5"/>
      <c r="C114" s="292" t="s">
        <v>125</v>
      </c>
      <c r="D114" s="293"/>
      <c r="E114" s="294">
        <v>1.5</v>
      </c>
      <c r="F114" s="311" t="s">
        <v>106</v>
      </c>
      <c r="G114" s="283"/>
      <c r="H114" s="297">
        <v>0</v>
      </c>
      <c r="I114" s="297">
        <v>0</v>
      </c>
      <c r="J114" s="297">
        <v>25</v>
      </c>
      <c r="K114" s="297">
        <f t="shared" si="92"/>
        <v>0</v>
      </c>
      <c r="L114" s="297">
        <f t="shared" si="92"/>
        <v>0</v>
      </c>
      <c r="M114" s="297">
        <f t="shared" si="92"/>
        <v>2.5</v>
      </c>
      <c r="N114" s="297">
        <v>1</v>
      </c>
      <c r="O114" s="297">
        <v>1.5</v>
      </c>
      <c r="P114" s="297">
        <f t="shared" si="61"/>
        <v>2.5000000000000001E-2</v>
      </c>
      <c r="Q114" s="364">
        <f t="shared" si="62"/>
        <v>3.7500000000000006E-2</v>
      </c>
      <c r="R114" s="295"/>
      <c r="S114" s="288" t="s">
        <v>346</v>
      </c>
      <c r="T114" s="296">
        <v>1</v>
      </c>
      <c r="U114" s="297"/>
      <c r="V114" s="297"/>
      <c r="W114" s="297"/>
      <c r="X114" s="297">
        <f t="shared" si="91"/>
        <v>0</v>
      </c>
      <c r="Y114" s="297">
        <f t="shared" si="91"/>
        <v>0</v>
      </c>
      <c r="Z114" s="297">
        <f t="shared" si="91"/>
        <v>0</v>
      </c>
      <c r="AA114" s="297">
        <f t="shared" si="64"/>
        <v>0</v>
      </c>
      <c r="AB114" s="298">
        <v>68000</v>
      </c>
      <c r="AC114" s="351">
        <f t="shared" si="75"/>
        <v>45333.333333333336</v>
      </c>
      <c r="AD114" s="355">
        <f t="shared" si="76"/>
        <v>66640</v>
      </c>
      <c r="AE114" s="234">
        <f t="shared" si="75"/>
        <v>44426.666666666664</v>
      </c>
      <c r="AF114" s="344">
        <f t="shared" si="77"/>
        <v>65960</v>
      </c>
      <c r="AG114" s="344">
        <f t="shared" si="78"/>
        <v>43973.333333333336</v>
      </c>
      <c r="AH114" s="346">
        <f t="shared" si="90"/>
        <v>65960</v>
      </c>
      <c r="AI114" s="346">
        <f t="shared" si="79"/>
        <v>43973.333333333336</v>
      </c>
      <c r="AJ114" s="347">
        <f t="shared" si="80"/>
        <v>64600</v>
      </c>
      <c r="AK114" s="356">
        <f t="shared" si="81"/>
        <v>43066.666666666664</v>
      </c>
      <c r="AL114" s="259">
        <f t="shared" si="82"/>
        <v>63240</v>
      </c>
      <c r="AM114" s="232">
        <f t="shared" si="83"/>
        <v>42160</v>
      </c>
      <c r="AN114" s="232">
        <f t="shared" si="65"/>
        <v>4760</v>
      </c>
      <c r="AO114" s="333">
        <f t="shared" si="66"/>
        <v>3173.3333333333335</v>
      </c>
      <c r="AP114" s="260">
        <f t="shared" si="84"/>
        <v>61200</v>
      </c>
      <c r="AQ114" s="230">
        <f t="shared" si="85"/>
        <v>40800</v>
      </c>
      <c r="AR114" s="239">
        <f t="shared" si="67"/>
        <v>6800</v>
      </c>
      <c r="AS114" s="240">
        <f t="shared" si="68"/>
        <v>4533.333333333333</v>
      </c>
      <c r="AT114" s="261">
        <f t="shared" si="86"/>
        <v>59500</v>
      </c>
      <c r="AU114" s="228">
        <f t="shared" si="87"/>
        <v>39666.666666666664</v>
      </c>
      <c r="AV114" s="227">
        <f t="shared" si="69"/>
        <v>8500</v>
      </c>
      <c r="AW114" s="241">
        <f t="shared" si="70"/>
        <v>5666.666666666667</v>
      </c>
      <c r="AX114" s="262">
        <f t="shared" si="88"/>
        <v>57800</v>
      </c>
      <c r="AY114" s="226">
        <f t="shared" si="89"/>
        <v>38533.333333333336</v>
      </c>
      <c r="AZ114" s="242">
        <f t="shared" si="71"/>
        <v>10200</v>
      </c>
      <c r="BA114" s="243">
        <f t="shared" si="72"/>
        <v>6800</v>
      </c>
      <c r="BB114" s="262">
        <v>49476.989323124995</v>
      </c>
      <c r="BC114" s="226">
        <f t="shared" si="54"/>
        <v>32984.659548749994</v>
      </c>
      <c r="BD114" s="275">
        <f t="shared" si="73"/>
        <v>0.37437626925730411</v>
      </c>
      <c r="BE114" s="276">
        <f t="shared" si="74"/>
        <v>0.16821982886870851</v>
      </c>
    </row>
    <row r="115" spans="1:57" ht="40.5" customHeight="1">
      <c r="A115" t="s">
        <v>276</v>
      </c>
      <c r="B115" s="5"/>
      <c r="C115" s="299" t="s">
        <v>126</v>
      </c>
      <c r="D115" s="85"/>
      <c r="E115" s="300">
        <v>0.36</v>
      </c>
      <c r="F115" s="301" t="s">
        <v>28</v>
      </c>
      <c r="G115" s="283"/>
      <c r="H115" s="304">
        <v>0</v>
      </c>
      <c r="I115" s="304">
        <v>0</v>
      </c>
      <c r="J115" s="304">
        <v>0</v>
      </c>
      <c r="K115" s="304">
        <f t="shared" si="92"/>
        <v>0</v>
      </c>
      <c r="L115" s="304">
        <f t="shared" si="92"/>
        <v>0</v>
      </c>
      <c r="M115" s="304">
        <f t="shared" si="92"/>
        <v>0</v>
      </c>
      <c r="N115" s="304">
        <v>0.6</v>
      </c>
      <c r="O115" s="304">
        <v>0.6</v>
      </c>
      <c r="P115" s="304">
        <v>1.4E-2</v>
      </c>
      <c r="Q115" s="365">
        <f t="shared" si="62"/>
        <v>5.0400000000000002E-3</v>
      </c>
      <c r="R115" s="302">
        <v>3</v>
      </c>
      <c r="S115" s="371" t="s">
        <v>346</v>
      </c>
      <c r="T115" s="303">
        <v>1</v>
      </c>
      <c r="U115" s="304"/>
      <c r="V115" s="304"/>
      <c r="W115" s="304"/>
      <c r="X115" s="304">
        <f t="shared" si="91"/>
        <v>0</v>
      </c>
      <c r="Y115" s="304">
        <f t="shared" si="91"/>
        <v>0</v>
      </c>
      <c r="Z115" s="304">
        <f t="shared" si="91"/>
        <v>0</v>
      </c>
      <c r="AA115" s="304">
        <f t="shared" si="64"/>
        <v>0</v>
      </c>
      <c r="AB115" s="305">
        <v>410</v>
      </c>
      <c r="AC115" s="335">
        <f>AB115/$E115</f>
        <v>1138.8888888888889</v>
      </c>
      <c r="AD115" s="26">
        <v>395</v>
      </c>
      <c r="AE115" s="193">
        <f>AD115/$E115</f>
        <v>1097.2222222222222</v>
      </c>
      <c r="AF115" s="27">
        <v>385</v>
      </c>
      <c r="AG115" s="194">
        <f>AF115/$E115</f>
        <v>1069.4444444444446</v>
      </c>
      <c r="AH115" s="28">
        <v>365</v>
      </c>
      <c r="AI115" s="28">
        <f>AH115/$E115</f>
        <v>1013.8888888888889</v>
      </c>
      <c r="AJ115" s="29">
        <v>345</v>
      </c>
      <c r="AK115" s="352">
        <f>AJ115/$E115</f>
        <v>958.33333333333337</v>
      </c>
      <c r="AL115" s="338">
        <v>340</v>
      </c>
      <c r="AM115" s="31">
        <v>944.44444444444446</v>
      </c>
      <c r="AN115" s="31">
        <v>70</v>
      </c>
      <c r="AO115" s="32">
        <v>46.666666666666664</v>
      </c>
      <c r="AP115" s="33">
        <v>325</v>
      </c>
      <c r="AQ115" s="34">
        <v>902.77777777777783</v>
      </c>
      <c r="AR115" s="35">
        <v>85</v>
      </c>
      <c r="AS115" s="36">
        <v>56.666666666666664</v>
      </c>
      <c r="AT115" s="37">
        <v>305</v>
      </c>
      <c r="AU115" s="38">
        <v>847.22222222222229</v>
      </c>
      <c r="AV115" s="38">
        <v>105</v>
      </c>
      <c r="AW115" s="39">
        <v>70</v>
      </c>
      <c r="AX115" s="40">
        <v>285</v>
      </c>
      <c r="AY115" s="41">
        <f>AX115/$E115</f>
        <v>791.66666666666674</v>
      </c>
      <c r="AZ115" s="42">
        <v>125</v>
      </c>
      <c r="BA115" s="43">
        <v>83.333333333333329</v>
      </c>
      <c r="BB115" s="40">
        <v>223</v>
      </c>
      <c r="BC115" s="41">
        <f t="shared" si="54"/>
        <v>619.44444444444446</v>
      </c>
      <c r="BD115" s="267">
        <f t="shared" si="73"/>
        <v>0.83856502242152464</v>
      </c>
      <c r="BE115" s="268">
        <f t="shared" si="74"/>
        <v>0.27802690582959644</v>
      </c>
    </row>
    <row r="116" spans="1:57" ht="40.5" customHeight="1">
      <c r="A116" t="s">
        <v>277</v>
      </c>
      <c r="B116" s="5"/>
      <c r="C116" s="44" t="s">
        <v>127</v>
      </c>
      <c r="D116" s="45"/>
      <c r="E116" s="87">
        <v>0.36</v>
      </c>
      <c r="F116" s="88" t="s">
        <v>28</v>
      </c>
      <c r="G116" s="283"/>
      <c r="H116" s="283">
        <v>0</v>
      </c>
      <c r="I116" s="283">
        <v>0</v>
      </c>
      <c r="J116" s="283">
        <v>0</v>
      </c>
      <c r="K116" s="283">
        <f t="shared" si="92"/>
        <v>0</v>
      </c>
      <c r="L116" s="283">
        <f t="shared" si="92"/>
        <v>0</v>
      </c>
      <c r="M116" s="283">
        <f t="shared" si="92"/>
        <v>0</v>
      </c>
      <c r="N116" s="283">
        <v>0.6</v>
      </c>
      <c r="O116" s="283">
        <v>0.6</v>
      </c>
      <c r="P116" s="283">
        <v>2.5000000000000001E-2</v>
      </c>
      <c r="Q116" s="363">
        <f t="shared" si="62"/>
        <v>8.9999999999999993E-3</v>
      </c>
      <c r="R116" s="279">
        <v>4</v>
      </c>
      <c r="S116" s="370" t="s">
        <v>346</v>
      </c>
      <c r="T116" s="282">
        <v>1</v>
      </c>
      <c r="U116" s="283"/>
      <c r="V116" s="283"/>
      <c r="W116" s="283"/>
      <c r="X116" s="283">
        <f t="shared" si="91"/>
        <v>0</v>
      </c>
      <c r="Y116" s="283">
        <f t="shared" si="91"/>
        <v>0</v>
      </c>
      <c r="Z116" s="283">
        <f t="shared" si="91"/>
        <v>0</v>
      </c>
      <c r="AA116" s="283">
        <f t="shared" si="64"/>
        <v>0</v>
      </c>
      <c r="AB116" s="89">
        <v>555</v>
      </c>
      <c r="AC116" s="336">
        <f>AB116/$E116</f>
        <v>1541.6666666666667</v>
      </c>
      <c r="AD116" s="91">
        <v>535</v>
      </c>
      <c r="AE116" s="92">
        <f>AD116/$E116</f>
        <v>1486.1111111111111</v>
      </c>
      <c r="AF116" s="93">
        <v>525</v>
      </c>
      <c r="AG116" s="94">
        <f>AF116/$E116</f>
        <v>1458.3333333333335</v>
      </c>
      <c r="AH116" s="95">
        <v>495</v>
      </c>
      <c r="AI116" s="95">
        <f>AH116/$E116</f>
        <v>1375</v>
      </c>
      <c r="AJ116" s="97">
        <v>470</v>
      </c>
      <c r="AK116" s="341">
        <f>AJ116/$E116</f>
        <v>1305.5555555555557</v>
      </c>
      <c r="AL116" s="339">
        <v>460</v>
      </c>
      <c r="AM116" s="100">
        <v>1277.7777777777778</v>
      </c>
      <c r="AN116" s="100">
        <v>95</v>
      </c>
      <c r="AO116" s="101">
        <v>63.333333333333336</v>
      </c>
      <c r="AP116" s="102">
        <v>440</v>
      </c>
      <c r="AQ116" s="103">
        <v>1222.2222222222222</v>
      </c>
      <c r="AR116" s="104">
        <v>115</v>
      </c>
      <c r="AS116" s="105">
        <v>76.666666666666671</v>
      </c>
      <c r="AT116" s="106">
        <v>410</v>
      </c>
      <c r="AU116" s="107">
        <v>1138.8888888888889</v>
      </c>
      <c r="AV116" s="107">
        <v>145</v>
      </c>
      <c r="AW116" s="108">
        <v>96.666666666666671</v>
      </c>
      <c r="AX116" s="109">
        <v>385</v>
      </c>
      <c r="AY116" s="110">
        <f>AX116/$E116</f>
        <v>1069.4444444444446</v>
      </c>
      <c r="AZ116" s="111">
        <v>170</v>
      </c>
      <c r="BA116" s="112">
        <v>113.33333333333333</v>
      </c>
      <c r="BB116" s="109">
        <v>298</v>
      </c>
      <c r="BC116" s="110">
        <f t="shared" si="54"/>
        <v>827.77777777777783</v>
      </c>
      <c r="BD116" s="271">
        <f t="shared" si="73"/>
        <v>0.86241610738255037</v>
      </c>
      <c r="BE116" s="272">
        <f t="shared" si="74"/>
        <v>0.29194630872483224</v>
      </c>
    </row>
    <row r="117" spans="1:57" ht="40.5" customHeight="1">
      <c r="A117" t="s">
        <v>278</v>
      </c>
      <c r="B117" s="5"/>
      <c r="C117" s="44" t="s">
        <v>128</v>
      </c>
      <c r="D117" s="45"/>
      <c r="E117" s="87">
        <v>0.36</v>
      </c>
      <c r="F117" s="88" t="s">
        <v>28</v>
      </c>
      <c r="G117" s="283"/>
      <c r="H117" s="283">
        <v>0</v>
      </c>
      <c r="I117" s="283">
        <v>0</v>
      </c>
      <c r="J117" s="283">
        <v>0</v>
      </c>
      <c r="K117" s="283">
        <f t="shared" si="92"/>
        <v>0</v>
      </c>
      <c r="L117" s="283">
        <f t="shared" si="92"/>
        <v>0</v>
      </c>
      <c r="M117" s="283">
        <f t="shared" si="92"/>
        <v>0</v>
      </c>
      <c r="N117" s="283">
        <v>0.6</v>
      </c>
      <c r="O117" s="283">
        <v>0.6</v>
      </c>
      <c r="P117" s="283">
        <v>2.5000000000000001E-2</v>
      </c>
      <c r="Q117" s="363">
        <f t="shared" si="62"/>
        <v>8.9999999999999993E-3</v>
      </c>
      <c r="R117" s="279">
        <v>4</v>
      </c>
      <c r="S117" s="370" t="s">
        <v>346</v>
      </c>
      <c r="T117" s="282">
        <v>1</v>
      </c>
      <c r="U117" s="283"/>
      <c r="V117" s="283"/>
      <c r="W117" s="283"/>
      <c r="X117" s="283">
        <f t="shared" si="91"/>
        <v>0</v>
      </c>
      <c r="Y117" s="283">
        <f t="shared" si="91"/>
        <v>0</v>
      </c>
      <c r="Z117" s="283">
        <f t="shared" si="91"/>
        <v>0</v>
      </c>
      <c r="AA117" s="283">
        <f t="shared" si="64"/>
        <v>0</v>
      </c>
      <c r="AB117" s="89">
        <v>545</v>
      </c>
      <c r="AC117" s="336">
        <f t="shared" ref="AC117:AE123" si="93">AB117/$E117</f>
        <v>1513.8888888888889</v>
      </c>
      <c r="AD117" s="91">
        <v>525</v>
      </c>
      <c r="AE117" s="92">
        <f t="shared" si="93"/>
        <v>1458.3333333333335</v>
      </c>
      <c r="AF117" s="93">
        <v>515</v>
      </c>
      <c r="AG117" s="94">
        <f t="shared" ref="AG117:AG123" si="94">AF117/$E117</f>
        <v>1430.5555555555557</v>
      </c>
      <c r="AH117" s="95">
        <v>490</v>
      </c>
      <c r="AI117" s="95">
        <f t="shared" ref="AI117:AI123" si="95">AH117/$E117</f>
        <v>1361.1111111111111</v>
      </c>
      <c r="AJ117" s="97">
        <v>460</v>
      </c>
      <c r="AK117" s="341">
        <f t="shared" ref="AK117:AK123" si="96">AJ117/$E117</f>
        <v>1277.7777777777778</v>
      </c>
      <c r="AL117" s="339">
        <v>450</v>
      </c>
      <c r="AM117" s="100">
        <v>1250</v>
      </c>
      <c r="AN117" s="100">
        <v>95</v>
      </c>
      <c r="AO117" s="101">
        <v>63.333333333333336</v>
      </c>
      <c r="AP117" s="102">
        <v>435</v>
      </c>
      <c r="AQ117" s="103">
        <v>1208.3333333333335</v>
      </c>
      <c r="AR117" s="104">
        <v>110</v>
      </c>
      <c r="AS117" s="105">
        <v>73.333333333333329</v>
      </c>
      <c r="AT117" s="106">
        <v>405</v>
      </c>
      <c r="AU117" s="107">
        <v>1125</v>
      </c>
      <c r="AV117" s="107">
        <v>140</v>
      </c>
      <c r="AW117" s="108">
        <v>93.333333333333329</v>
      </c>
      <c r="AX117" s="109">
        <v>380</v>
      </c>
      <c r="AY117" s="110">
        <f t="shared" ref="AY117:AY123" si="97">AX117/$E117</f>
        <v>1055.5555555555557</v>
      </c>
      <c r="AZ117" s="111">
        <v>165</v>
      </c>
      <c r="BA117" s="112">
        <v>110</v>
      </c>
      <c r="BB117" s="109">
        <v>290</v>
      </c>
      <c r="BC117" s="110">
        <f t="shared" si="54"/>
        <v>805.55555555555554</v>
      </c>
      <c r="BD117" s="271">
        <f t="shared" si="73"/>
        <v>0.87931034482758619</v>
      </c>
      <c r="BE117" s="272">
        <f t="shared" si="74"/>
        <v>0.31034482758620691</v>
      </c>
    </row>
    <row r="118" spans="1:57" ht="40.5" customHeight="1">
      <c r="A118" t="s">
        <v>279</v>
      </c>
      <c r="B118" s="5"/>
      <c r="C118" s="44" t="s">
        <v>129</v>
      </c>
      <c r="D118" s="45"/>
      <c r="E118" s="87">
        <v>0.72</v>
      </c>
      <c r="F118" s="88" t="s">
        <v>28</v>
      </c>
      <c r="G118" s="283"/>
      <c r="H118" s="283">
        <v>0</v>
      </c>
      <c r="I118" s="283">
        <v>0</v>
      </c>
      <c r="J118" s="283">
        <v>0</v>
      </c>
      <c r="K118" s="283">
        <f t="shared" si="92"/>
        <v>0</v>
      </c>
      <c r="L118" s="283">
        <f t="shared" si="92"/>
        <v>0</v>
      </c>
      <c r="M118" s="283">
        <f t="shared" si="92"/>
        <v>0</v>
      </c>
      <c r="N118" s="283">
        <v>1.2</v>
      </c>
      <c r="O118" s="283">
        <v>0.6</v>
      </c>
      <c r="P118" s="283">
        <v>1.4E-2</v>
      </c>
      <c r="Q118" s="363">
        <f t="shared" si="62"/>
        <v>1.008E-2</v>
      </c>
      <c r="R118" s="279">
        <v>6</v>
      </c>
      <c r="S118" s="370" t="s">
        <v>346</v>
      </c>
      <c r="T118" s="282">
        <v>1</v>
      </c>
      <c r="U118" s="283"/>
      <c r="V118" s="283"/>
      <c r="W118" s="283"/>
      <c r="X118" s="283">
        <f t="shared" si="91"/>
        <v>0</v>
      </c>
      <c r="Y118" s="283">
        <f t="shared" si="91"/>
        <v>0</v>
      </c>
      <c r="Z118" s="283">
        <f t="shared" si="91"/>
        <v>0</v>
      </c>
      <c r="AA118" s="283">
        <f t="shared" si="64"/>
        <v>0</v>
      </c>
      <c r="AB118" s="89">
        <v>710</v>
      </c>
      <c r="AC118" s="336">
        <f t="shared" si="93"/>
        <v>986.1111111111112</v>
      </c>
      <c r="AD118" s="91">
        <v>685</v>
      </c>
      <c r="AE118" s="92">
        <f t="shared" si="93"/>
        <v>951.38888888888891</v>
      </c>
      <c r="AF118" s="93">
        <v>670</v>
      </c>
      <c r="AG118" s="94">
        <f t="shared" si="94"/>
        <v>930.55555555555554</v>
      </c>
      <c r="AH118" s="95">
        <v>635</v>
      </c>
      <c r="AI118" s="95">
        <f t="shared" si="95"/>
        <v>881.94444444444446</v>
      </c>
      <c r="AJ118" s="97">
        <v>600</v>
      </c>
      <c r="AK118" s="341">
        <f t="shared" si="96"/>
        <v>833.33333333333337</v>
      </c>
      <c r="AL118" s="339">
        <v>585</v>
      </c>
      <c r="AM118" s="100">
        <v>812.5</v>
      </c>
      <c r="AN118" s="100">
        <v>125</v>
      </c>
      <c r="AO118" s="101">
        <v>83.333333333333329</v>
      </c>
      <c r="AP118" s="102">
        <v>565</v>
      </c>
      <c r="AQ118" s="103">
        <v>784.72222222222229</v>
      </c>
      <c r="AR118" s="104">
        <v>145</v>
      </c>
      <c r="AS118" s="105">
        <v>96.666666666666671</v>
      </c>
      <c r="AT118" s="106">
        <v>530</v>
      </c>
      <c r="AU118" s="107">
        <v>736.11111111111109</v>
      </c>
      <c r="AV118" s="107">
        <v>180</v>
      </c>
      <c r="AW118" s="108">
        <v>120</v>
      </c>
      <c r="AX118" s="109">
        <v>495</v>
      </c>
      <c r="AY118" s="110">
        <f t="shared" si="97"/>
        <v>687.5</v>
      </c>
      <c r="AZ118" s="111">
        <v>215</v>
      </c>
      <c r="BA118" s="112">
        <v>143.33333333333334</v>
      </c>
      <c r="BB118" s="109">
        <v>403</v>
      </c>
      <c r="BC118" s="110">
        <f t="shared" si="54"/>
        <v>559.72222222222229</v>
      </c>
      <c r="BD118" s="271">
        <f t="shared" si="73"/>
        <v>0.76178660049627789</v>
      </c>
      <c r="BE118" s="272">
        <f t="shared" si="74"/>
        <v>0.22828784119106699</v>
      </c>
    </row>
    <row r="119" spans="1:57" ht="40.5" customHeight="1">
      <c r="A119" t="s">
        <v>280</v>
      </c>
      <c r="B119" s="5"/>
      <c r="C119" s="44" t="s">
        <v>130</v>
      </c>
      <c r="D119" s="45"/>
      <c r="E119" s="87">
        <v>0.72</v>
      </c>
      <c r="F119" s="88" t="s">
        <v>28</v>
      </c>
      <c r="G119" s="283"/>
      <c r="H119" s="283">
        <v>0</v>
      </c>
      <c r="I119" s="283">
        <v>0</v>
      </c>
      <c r="J119" s="283">
        <v>0</v>
      </c>
      <c r="K119" s="283">
        <f t="shared" si="92"/>
        <v>0</v>
      </c>
      <c r="L119" s="283">
        <f t="shared" si="92"/>
        <v>0</v>
      </c>
      <c r="M119" s="283">
        <f t="shared" si="92"/>
        <v>0</v>
      </c>
      <c r="N119" s="283">
        <v>1.2</v>
      </c>
      <c r="O119" s="283">
        <v>0.6</v>
      </c>
      <c r="P119" s="283">
        <v>2.5000000000000001E-2</v>
      </c>
      <c r="Q119" s="363">
        <f t="shared" si="62"/>
        <v>1.7999999999999999E-2</v>
      </c>
      <c r="R119" s="279">
        <v>8</v>
      </c>
      <c r="S119" s="370" t="s">
        <v>346</v>
      </c>
      <c r="T119" s="282">
        <v>1</v>
      </c>
      <c r="U119" s="283"/>
      <c r="V119" s="283"/>
      <c r="W119" s="283"/>
      <c r="X119" s="283">
        <f t="shared" si="91"/>
        <v>0</v>
      </c>
      <c r="Y119" s="283">
        <f t="shared" si="91"/>
        <v>0</v>
      </c>
      <c r="Z119" s="283">
        <f t="shared" si="91"/>
        <v>0</v>
      </c>
      <c r="AA119" s="283">
        <f t="shared" si="64"/>
        <v>0</v>
      </c>
      <c r="AB119" s="89">
        <v>1005</v>
      </c>
      <c r="AC119" s="336">
        <f t="shared" si="93"/>
        <v>1395.8333333333335</v>
      </c>
      <c r="AD119" s="91">
        <v>970</v>
      </c>
      <c r="AE119" s="92">
        <f t="shared" si="93"/>
        <v>1347.2222222222222</v>
      </c>
      <c r="AF119" s="93">
        <v>950</v>
      </c>
      <c r="AG119" s="94">
        <f t="shared" si="94"/>
        <v>1319.4444444444446</v>
      </c>
      <c r="AH119" s="95">
        <v>900</v>
      </c>
      <c r="AI119" s="95">
        <f t="shared" si="95"/>
        <v>1250</v>
      </c>
      <c r="AJ119" s="97">
        <v>850</v>
      </c>
      <c r="AK119" s="341">
        <f t="shared" si="96"/>
        <v>1180.5555555555557</v>
      </c>
      <c r="AL119" s="339">
        <v>830</v>
      </c>
      <c r="AM119" s="100">
        <v>1152.7777777777778</v>
      </c>
      <c r="AN119" s="100">
        <v>175</v>
      </c>
      <c r="AO119" s="101">
        <v>116.66666666666667</v>
      </c>
      <c r="AP119" s="102">
        <v>800</v>
      </c>
      <c r="AQ119" s="103">
        <v>1111.1111111111111</v>
      </c>
      <c r="AR119" s="104">
        <v>205</v>
      </c>
      <c r="AS119" s="105">
        <v>136.66666666666666</v>
      </c>
      <c r="AT119" s="106">
        <v>750</v>
      </c>
      <c r="AU119" s="107">
        <v>1041.6666666666667</v>
      </c>
      <c r="AV119" s="107">
        <v>255</v>
      </c>
      <c r="AW119" s="108">
        <v>170</v>
      </c>
      <c r="AX119" s="109">
        <v>700</v>
      </c>
      <c r="AY119" s="110">
        <f t="shared" si="97"/>
        <v>972.22222222222229</v>
      </c>
      <c r="AZ119" s="111">
        <v>305</v>
      </c>
      <c r="BA119" s="112">
        <v>203.33333333333334</v>
      </c>
      <c r="BB119" s="109">
        <v>552</v>
      </c>
      <c r="BC119" s="110">
        <f t="shared" si="54"/>
        <v>766.66666666666674</v>
      </c>
      <c r="BD119" s="271">
        <f t="shared" si="73"/>
        <v>0.82065217391304346</v>
      </c>
      <c r="BE119" s="272">
        <f t="shared" si="74"/>
        <v>0.26811594202898553</v>
      </c>
    </row>
    <row r="120" spans="1:57" ht="40.5" customHeight="1">
      <c r="A120" t="s">
        <v>281</v>
      </c>
      <c r="B120" s="5"/>
      <c r="C120" s="44" t="s">
        <v>131</v>
      </c>
      <c r="D120" s="45"/>
      <c r="E120" s="87">
        <v>0.72</v>
      </c>
      <c r="F120" s="88" t="s">
        <v>28</v>
      </c>
      <c r="G120" s="283"/>
      <c r="H120" s="283">
        <v>0</v>
      </c>
      <c r="I120" s="283">
        <v>0</v>
      </c>
      <c r="J120" s="283">
        <v>0</v>
      </c>
      <c r="K120" s="283">
        <f t="shared" si="92"/>
        <v>0</v>
      </c>
      <c r="L120" s="283">
        <f t="shared" si="92"/>
        <v>0</v>
      </c>
      <c r="M120" s="283">
        <f t="shared" si="92"/>
        <v>0</v>
      </c>
      <c r="N120" s="283">
        <v>1.2</v>
      </c>
      <c r="O120" s="283">
        <v>0.6</v>
      </c>
      <c r="P120" s="283">
        <v>2.5000000000000001E-2</v>
      </c>
      <c r="Q120" s="363">
        <f t="shared" si="62"/>
        <v>1.7999999999999999E-2</v>
      </c>
      <c r="R120" s="279">
        <v>8</v>
      </c>
      <c r="S120" s="370" t="s">
        <v>346</v>
      </c>
      <c r="T120" s="282">
        <v>1</v>
      </c>
      <c r="U120" s="283"/>
      <c r="V120" s="283"/>
      <c r="W120" s="283"/>
      <c r="X120" s="283">
        <f t="shared" si="91"/>
        <v>0</v>
      </c>
      <c r="Y120" s="283">
        <f t="shared" si="91"/>
        <v>0</v>
      </c>
      <c r="Z120" s="283">
        <f t="shared" si="91"/>
        <v>0</v>
      </c>
      <c r="AA120" s="283">
        <f t="shared" si="64"/>
        <v>0</v>
      </c>
      <c r="AB120" s="89">
        <v>985</v>
      </c>
      <c r="AC120" s="336">
        <f t="shared" si="93"/>
        <v>1368.0555555555557</v>
      </c>
      <c r="AD120" s="91">
        <v>955</v>
      </c>
      <c r="AE120" s="92">
        <f t="shared" si="93"/>
        <v>1326.3888888888889</v>
      </c>
      <c r="AF120" s="93">
        <v>935</v>
      </c>
      <c r="AG120" s="94">
        <f t="shared" si="94"/>
        <v>1298.6111111111111</v>
      </c>
      <c r="AH120" s="95">
        <v>885</v>
      </c>
      <c r="AI120" s="95">
        <f t="shared" si="95"/>
        <v>1229.1666666666667</v>
      </c>
      <c r="AJ120" s="97">
        <v>835</v>
      </c>
      <c r="AK120" s="341">
        <f t="shared" si="96"/>
        <v>1159.7222222222222</v>
      </c>
      <c r="AL120" s="339">
        <v>815</v>
      </c>
      <c r="AM120" s="100">
        <v>1131.9444444444446</v>
      </c>
      <c r="AN120" s="100">
        <v>170</v>
      </c>
      <c r="AO120" s="101">
        <v>113.33333333333333</v>
      </c>
      <c r="AP120" s="102">
        <v>785</v>
      </c>
      <c r="AQ120" s="103">
        <v>1090.2777777777778</v>
      </c>
      <c r="AR120" s="104">
        <v>200</v>
      </c>
      <c r="AS120" s="105">
        <v>133.33333333333334</v>
      </c>
      <c r="AT120" s="106">
        <v>735</v>
      </c>
      <c r="AU120" s="107">
        <v>1020.8333333333334</v>
      </c>
      <c r="AV120" s="107">
        <v>250</v>
      </c>
      <c r="AW120" s="108">
        <v>166.66666666666666</v>
      </c>
      <c r="AX120" s="109">
        <v>685</v>
      </c>
      <c r="AY120" s="110">
        <f t="shared" si="97"/>
        <v>951.38888888888891</v>
      </c>
      <c r="AZ120" s="111">
        <v>300</v>
      </c>
      <c r="BA120" s="112">
        <v>200</v>
      </c>
      <c r="BB120" s="109">
        <v>538</v>
      </c>
      <c r="BC120" s="110">
        <f t="shared" si="54"/>
        <v>747.22222222222229</v>
      </c>
      <c r="BD120" s="271">
        <f t="shared" si="73"/>
        <v>0.83085501858736055</v>
      </c>
      <c r="BE120" s="272">
        <f t="shared" si="74"/>
        <v>0.27323420074349442</v>
      </c>
    </row>
    <row r="121" spans="1:57" ht="40.5" customHeight="1">
      <c r="A121" t="s">
        <v>282</v>
      </c>
      <c r="B121" s="5"/>
      <c r="C121" s="44" t="s">
        <v>132</v>
      </c>
      <c r="D121" s="45"/>
      <c r="E121" s="87">
        <v>1.44</v>
      </c>
      <c r="F121" s="88" t="s">
        <v>28</v>
      </c>
      <c r="G121" s="359"/>
      <c r="H121" s="283">
        <v>0</v>
      </c>
      <c r="I121" s="283">
        <v>0</v>
      </c>
      <c r="J121" s="283">
        <v>0</v>
      </c>
      <c r="K121" s="283">
        <f t="shared" si="92"/>
        <v>0</v>
      </c>
      <c r="L121" s="283">
        <f t="shared" si="92"/>
        <v>0</v>
      </c>
      <c r="M121" s="283">
        <f t="shared" si="92"/>
        <v>0</v>
      </c>
      <c r="N121" s="283">
        <v>2.4</v>
      </c>
      <c r="O121" s="283">
        <v>0.6</v>
      </c>
      <c r="P121" s="283">
        <v>2.5000000000000001E-2</v>
      </c>
      <c r="Q121" s="363">
        <f t="shared" si="62"/>
        <v>3.5999999999999997E-2</v>
      </c>
      <c r="R121" s="279">
        <v>16</v>
      </c>
      <c r="S121" s="370" t="s">
        <v>346</v>
      </c>
      <c r="T121" s="282">
        <v>1</v>
      </c>
      <c r="U121" s="283"/>
      <c r="V121" s="283"/>
      <c r="W121" s="283"/>
      <c r="X121" s="283">
        <f t="shared" si="91"/>
        <v>0</v>
      </c>
      <c r="Y121" s="283">
        <f t="shared" si="91"/>
        <v>0</v>
      </c>
      <c r="Z121" s="283">
        <f t="shared" si="91"/>
        <v>0</v>
      </c>
      <c r="AA121" s="283">
        <f t="shared" si="64"/>
        <v>0</v>
      </c>
      <c r="AB121" s="89">
        <v>1155</v>
      </c>
      <c r="AC121" s="336">
        <f t="shared" si="93"/>
        <v>802.08333333333337</v>
      </c>
      <c r="AD121" s="91">
        <v>1120</v>
      </c>
      <c r="AE121" s="92">
        <f t="shared" si="93"/>
        <v>777.77777777777783</v>
      </c>
      <c r="AF121" s="93">
        <v>1095</v>
      </c>
      <c r="AG121" s="94">
        <f t="shared" si="94"/>
        <v>760.41666666666674</v>
      </c>
      <c r="AH121" s="95">
        <v>1035</v>
      </c>
      <c r="AI121" s="95">
        <f t="shared" si="95"/>
        <v>718.75</v>
      </c>
      <c r="AJ121" s="97">
        <v>980</v>
      </c>
      <c r="AK121" s="98">
        <f t="shared" si="96"/>
        <v>680.55555555555554</v>
      </c>
      <c r="AL121" s="339">
        <v>955</v>
      </c>
      <c r="AM121" s="100">
        <v>663.19444444444446</v>
      </c>
      <c r="AN121" s="100">
        <v>200</v>
      </c>
      <c r="AO121" s="101">
        <v>133.33333333333334</v>
      </c>
      <c r="AP121" s="102">
        <v>920</v>
      </c>
      <c r="AQ121" s="103">
        <v>638.88888888888891</v>
      </c>
      <c r="AR121" s="104">
        <v>235</v>
      </c>
      <c r="AS121" s="105">
        <v>156.66666666666666</v>
      </c>
      <c r="AT121" s="106">
        <v>860</v>
      </c>
      <c r="AU121" s="107">
        <v>597.22222222222229</v>
      </c>
      <c r="AV121" s="107">
        <v>295</v>
      </c>
      <c r="AW121" s="108">
        <v>196.66666666666666</v>
      </c>
      <c r="AX121" s="109">
        <v>805</v>
      </c>
      <c r="AY121" s="110">
        <f t="shared" si="97"/>
        <v>559.02777777777783</v>
      </c>
      <c r="AZ121" s="111">
        <v>350</v>
      </c>
      <c r="BA121" s="112">
        <v>233.33333333333334</v>
      </c>
      <c r="BB121" s="109">
        <v>720</v>
      </c>
      <c r="BC121" s="110">
        <f t="shared" si="54"/>
        <v>500</v>
      </c>
      <c r="BD121" s="271">
        <f t="shared" si="73"/>
        <v>0.60416666666666663</v>
      </c>
      <c r="BE121" s="272">
        <f t="shared" si="74"/>
        <v>0.11805555555555555</v>
      </c>
    </row>
    <row r="122" spans="1:57" ht="40.5" customHeight="1">
      <c r="A122" t="s">
        <v>282</v>
      </c>
      <c r="B122" s="5"/>
      <c r="C122" s="44" t="s">
        <v>133</v>
      </c>
      <c r="D122" s="45"/>
      <c r="E122" s="87">
        <v>1.44</v>
      </c>
      <c r="F122" s="88" t="s">
        <v>28</v>
      </c>
      <c r="G122" s="283"/>
      <c r="H122" s="283">
        <v>0</v>
      </c>
      <c r="I122" s="283">
        <v>0</v>
      </c>
      <c r="J122" s="283">
        <v>0</v>
      </c>
      <c r="K122" s="283">
        <f t="shared" si="92"/>
        <v>0</v>
      </c>
      <c r="L122" s="283">
        <f t="shared" si="92"/>
        <v>0</v>
      </c>
      <c r="M122" s="283">
        <f t="shared" si="92"/>
        <v>0</v>
      </c>
      <c r="N122" s="283">
        <v>2.4</v>
      </c>
      <c r="O122" s="283">
        <v>0.6</v>
      </c>
      <c r="P122" s="283">
        <v>1.4E-2</v>
      </c>
      <c r="Q122" s="363">
        <f t="shared" si="62"/>
        <v>2.0160000000000001E-2</v>
      </c>
      <c r="R122" s="279">
        <v>12</v>
      </c>
      <c r="S122" s="370" t="s">
        <v>346</v>
      </c>
      <c r="T122" s="282">
        <v>1</v>
      </c>
      <c r="U122" s="283"/>
      <c r="V122" s="283"/>
      <c r="W122" s="283"/>
      <c r="X122" s="283">
        <f t="shared" si="91"/>
        <v>0</v>
      </c>
      <c r="Y122" s="283">
        <f t="shared" si="91"/>
        <v>0</v>
      </c>
      <c r="Z122" s="283">
        <f t="shared" si="91"/>
        <v>0</v>
      </c>
      <c r="AA122" s="283">
        <f t="shared" si="64"/>
        <v>0</v>
      </c>
      <c r="AB122" s="89">
        <v>1725</v>
      </c>
      <c r="AC122" s="336">
        <f t="shared" si="93"/>
        <v>1197.9166666666667</v>
      </c>
      <c r="AD122" s="91">
        <v>1670</v>
      </c>
      <c r="AE122" s="92">
        <f t="shared" si="93"/>
        <v>1159.7222222222222</v>
      </c>
      <c r="AF122" s="93">
        <v>1635</v>
      </c>
      <c r="AG122" s="94">
        <f t="shared" si="94"/>
        <v>1135.4166666666667</v>
      </c>
      <c r="AH122" s="95">
        <v>1550</v>
      </c>
      <c r="AI122" s="95">
        <f t="shared" si="95"/>
        <v>1076.3888888888889</v>
      </c>
      <c r="AJ122" s="97">
        <v>1465</v>
      </c>
      <c r="AK122" s="98">
        <f t="shared" si="96"/>
        <v>1017.3611111111112</v>
      </c>
      <c r="AL122" s="339">
        <v>1430</v>
      </c>
      <c r="AM122" s="100">
        <v>993.05555555555554</v>
      </c>
      <c r="AN122" s="100">
        <v>295</v>
      </c>
      <c r="AO122" s="101">
        <v>196.66666666666666</v>
      </c>
      <c r="AP122" s="102">
        <v>1380</v>
      </c>
      <c r="AQ122" s="103">
        <v>958.33333333333337</v>
      </c>
      <c r="AR122" s="104">
        <v>345</v>
      </c>
      <c r="AS122" s="105">
        <v>230</v>
      </c>
      <c r="AT122" s="106">
        <v>1290</v>
      </c>
      <c r="AU122" s="107">
        <v>895.83333333333337</v>
      </c>
      <c r="AV122" s="107">
        <v>435</v>
      </c>
      <c r="AW122" s="108">
        <v>290</v>
      </c>
      <c r="AX122" s="109">
        <v>1205</v>
      </c>
      <c r="AY122" s="110">
        <f t="shared" si="97"/>
        <v>836.80555555555554</v>
      </c>
      <c r="AZ122" s="111">
        <v>520</v>
      </c>
      <c r="BA122" s="112">
        <v>346.66666666666669</v>
      </c>
      <c r="BB122" s="109">
        <v>1019</v>
      </c>
      <c r="BC122" s="110">
        <f t="shared" si="54"/>
        <v>707.63888888888891</v>
      </c>
      <c r="BD122" s="271">
        <f t="shared" si="73"/>
        <v>0.6928361138370952</v>
      </c>
      <c r="BE122" s="272">
        <f t="shared" si="74"/>
        <v>0.18253189401373895</v>
      </c>
    </row>
    <row r="123" spans="1:57" ht="40.5" customHeight="1" thickBot="1">
      <c r="A123" t="s">
        <v>283</v>
      </c>
      <c r="B123" s="5"/>
      <c r="C123" s="53" t="s">
        <v>134</v>
      </c>
      <c r="D123" s="54"/>
      <c r="E123" s="135">
        <v>1.44</v>
      </c>
      <c r="F123" s="136" t="s">
        <v>28</v>
      </c>
      <c r="G123" s="283"/>
      <c r="H123" s="308">
        <v>0</v>
      </c>
      <c r="I123" s="308">
        <v>0</v>
      </c>
      <c r="J123" s="308">
        <v>0</v>
      </c>
      <c r="K123" s="308">
        <f t="shared" si="92"/>
        <v>0</v>
      </c>
      <c r="L123" s="308">
        <f t="shared" si="92"/>
        <v>0</v>
      </c>
      <c r="M123" s="308">
        <f t="shared" si="92"/>
        <v>0</v>
      </c>
      <c r="N123" s="308">
        <v>2.4</v>
      </c>
      <c r="O123" s="308">
        <v>0.6</v>
      </c>
      <c r="P123" s="308">
        <v>2.5000000000000001E-2</v>
      </c>
      <c r="Q123" s="368">
        <f>N123*O123*P123</f>
        <v>3.5999999999999997E-2</v>
      </c>
      <c r="R123" s="306">
        <v>16</v>
      </c>
      <c r="S123" s="372" t="s">
        <v>346</v>
      </c>
      <c r="T123" s="307">
        <v>1</v>
      </c>
      <c r="U123" s="308"/>
      <c r="V123" s="308"/>
      <c r="W123" s="308"/>
      <c r="X123" s="308">
        <f t="shared" si="91"/>
        <v>0</v>
      </c>
      <c r="Y123" s="308">
        <f t="shared" si="91"/>
        <v>0</v>
      </c>
      <c r="Z123" s="308">
        <f t="shared" si="91"/>
        <v>0</v>
      </c>
      <c r="AA123" s="308">
        <f>Z123*Y123*X123</f>
        <v>0</v>
      </c>
      <c r="AB123" s="137">
        <v>1680</v>
      </c>
      <c r="AC123" s="337">
        <f t="shared" si="93"/>
        <v>1166.6666666666667</v>
      </c>
      <c r="AD123" s="342">
        <v>1625</v>
      </c>
      <c r="AE123" s="343">
        <f t="shared" si="93"/>
        <v>1128.4722222222222</v>
      </c>
      <c r="AF123" s="344">
        <v>1595</v>
      </c>
      <c r="AG123" s="345">
        <f t="shared" si="94"/>
        <v>1107.6388888888889</v>
      </c>
      <c r="AH123" s="346">
        <v>1510</v>
      </c>
      <c r="AI123" s="346">
        <f t="shared" si="95"/>
        <v>1048.6111111111111</v>
      </c>
      <c r="AJ123" s="347">
        <v>1425</v>
      </c>
      <c r="AK123" s="348">
        <f t="shared" si="96"/>
        <v>989.58333333333337</v>
      </c>
      <c r="AL123" s="339">
        <v>1390</v>
      </c>
      <c r="AM123" s="100">
        <v>965.27777777777783</v>
      </c>
      <c r="AN123" s="100">
        <v>290</v>
      </c>
      <c r="AO123" s="101">
        <v>193.33333333333334</v>
      </c>
      <c r="AP123" s="102">
        <v>1340</v>
      </c>
      <c r="AQ123" s="103">
        <v>930.55555555555554</v>
      </c>
      <c r="AR123" s="104">
        <v>340</v>
      </c>
      <c r="AS123" s="105">
        <v>226.66666666666666</v>
      </c>
      <c r="AT123" s="106">
        <v>1255</v>
      </c>
      <c r="AU123" s="107">
        <v>871.52777777777783</v>
      </c>
      <c r="AV123" s="107">
        <v>425</v>
      </c>
      <c r="AW123" s="108">
        <v>283.33333333333331</v>
      </c>
      <c r="AX123" s="109">
        <v>1175</v>
      </c>
      <c r="AY123" s="110">
        <f t="shared" si="97"/>
        <v>815.97222222222229</v>
      </c>
      <c r="AZ123" s="111">
        <v>505</v>
      </c>
      <c r="BA123" s="112">
        <v>336.66666666666669</v>
      </c>
      <c r="BB123" s="109">
        <v>990</v>
      </c>
      <c r="BC123" s="110">
        <f t="shared" si="54"/>
        <v>687.5</v>
      </c>
      <c r="BD123" s="271">
        <f t="shared" si="73"/>
        <v>0.69696969696969702</v>
      </c>
      <c r="BE123" s="272">
        <f t="shared" si="74"/>
        <v>0.18686868686868688</v>
      </c>
    </row>
    <row r="124" spans="1:57" ht="40.5" customHeight="1">
      <c r="B124" s="5"/>
      <c r="C124" s="580" t="s">
        <v>135</v>
      </c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  <c r="Q124" s="581"/>
      <c r="R124" s="581"/>
      <c r="S124" s="581"/>
      <c r="T124" s="581"/>
      <c r="U124" s="581"/>
      <c r="V124" s="581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2"/>
      <c r="AM124" s="582"/>
      <c r="AN124" s="582"/>
      <c r="AO124" s="582"/>
      <c r="AP124" s="582"/>
      <c r="AQ124" s="582"/>
      <c r="AR124" s="582"/>
      <c r="AS124" s="582"/>
      <c r="AT124" s="582"/>
      <c r="AU124" s="582"/>
      <c r="AV124" s="582"/>
      <c r="AW124" s="582"/>
      <c r="AX124" s="582"/>
      <c r="AY124" s="582"/>
      <c r="AZ124" s="582"/>
      <c r="BA124" s="582"/>
      <c r="BB124" s="582"/>
      <c r="BC124" s="582"/>
      <c r="BD124" s="582"/>
      <c r="BE124" s="583"/>
    </row>
    <row r="125" spans="1:57" ht="40.5" customHeight="1">
      <c r="A125" t="s">
        <v>284</v>
      </c>
      <c r="B125" s="5"/>
      <c r="C125" s="44" t="s">
        <v>136</v>
      </c>
      <c r="D125" s="45"/>
      <c r="E125" s="87">
        <v>0.36</v>
      </c>
      <c r="F125" s="88" t="s">
        <v>28</v>
      </c>
      <c r="G125" s="373">
        <v>11</v>
      </c>
      <c r="H125" s="283">
        <v>0</v>
      </c>
      <c r="I125" s="283">
        <v>0</v>
      </c>
      <c r="J125" s="283">
        <v>0</v>
      </c>
      <c r="K125" s="283">
        <f t="shared" ref="K125:M134" si="98">H125/10</f>
        <v>0</v>
      </c>
      <c r="L125" s="283">
        <f t="shared" si="98"/>
        <v>0</v>
      </c>
      <c r="M125" s="283">
        <f t="shared" si="98"/>
        <v>0</v>
      </c>
      <c r="N125" s="283">
        <v>0.6</v>
      </c>
      <c r="O125" s="283">
        <v>0.6</v>
      </c>
      <c r="P125" s="283">
        <v>0.03</v>
      </c>
      <c r="Q125" s="363">
        <f t="shared" ref="Q125:Q134" si="99">N125*O125*P125</f>
        <v>1.0799999999999999E-2</v>
      </c>
      <c r="R125" s="279">
        <f>Q125*G125</f>
        <v>0.11879999999999999</v>
      </c>
      <c r="S125" s="370" t="s">
        <v>346</v>
      </c>
      <c r="T125" s="282">
        <v>1</v>
      </c>
      <c r="U125" s="283"/>
      <c r="V125" s="283"/>
      <c r="W125" s="283"/>
      <c r="X125" s="283">
        <f t="shared" ref="X125:Z134" si="100">U125/100</f>
        <v>0</v>
      </c>
      <c r="Y125" s="283">
        <f t="shared" si="100"/>
        <v>0</v>
      </c>
      <c r="Z125" s="283">
        <f t="shared" si="100"/>
        <v>0</v>
      </c>
      <c r="AA125" s="283">
        <f t="shared" ref="AA125:AA134" si="101">Z125*Y125*X125</f>
        <v>0</v>
      </c>
      <c r="AB125" s="89">
        <v>850</v>
      </c>
      <c r="AC125" s="90">
        <f>AB125/$E125</f>
        <v>2361.1111111111113</v>
      </c>
      <c r="AD125" s="91">
        <v>820</v>
      </c>
      <c r="AE125" s="92">
        <f>AD125/$E125</f>
        <v>2277.7777777777778</v>
      </c>
      <c r="AF125" s="93">
        <v>805</v>
      </c>
      <c r="AG125" s="94">
        <f>AF125/$E125</f>
        <v>2236.1111111111113</v>
      </c>
      <c r="AH125" s="95">
        <v>765</v>
      </c>
      <c r="AI125" s="96">
        <f>AH125/$E125</f>
        <v>2125</v>
      </c>
      <c r="AJ125" s="97">
        <v>720</v>
      </c>
      <c r="AK125" s="98">
        <f>AJ125/$E125</f>
        <v>2000</v>
      </c>
      <c r="AL125" s="99">
        <v>705</v>
      </c>
      <c r="AM125" s="100">
        <f>AL125/$E125</f>
        <v>1958.3333333333335</v>
      </c>
      <c r="AN125" s="100">
        <v>145</v>
      </c>
      <c r="AO125" s="101">
        <v>96.666666666666671</v>
      </c>
      <c r="AP125" s="102">
        <v>680</v>
      </c>
      <c r="AQ125" s="103">
        <f>AP125/$E125</f>
        <v>1888.8888888888889</v>
      </c>
      <c r="AR125" s="104">
        <v>170</v>
      </c>
      <c r="AS125" s="105">
        <v>113.33333333333333</v>
      </c>
      <c r="AT125" s="106">
        <v>635</v>
      </c>
      <c r="AU125" s="107">
        <f>AT125/$E125</f>
        <v>1763.8888888888889</v>
      </c>
      <c r="AV125" s="107">
        <v>215</v>
      </c>
      <c r="AW125" s="108">
        <v>143.33333333333334</v>
      </c>
      <c r="AX125" s="109">
        <v>595</v>
      </c>
      <c r="AY125" s="110">
        <f>AX125/$E125</f>
        <v>1652.7777777777778</v>
      </c>
      <c r="AZ125" s="111">
        <v>255</v>
      </c>
      <c r="BA125" s="112">
        <v>170</v>
      </c>
      <c r="BB125" s="238">
        <v>483</v>
      </c>
      <c r="BC125" s="225">
        <f t="shared" ref="BC125:BC134" si="102">BB125/$E125</f>
        <v>1341.6666666666667</v>
      </c>
      <c r="BD125" s="271">
        <f t="shared" ref="BD125:BD134" si="103">(AB125-BB125)/BB125</f>
        <v>0.75983436853002073</v>
      </c>
      <c r="BE125" s="272">
        <f t="shared" ref="BE125:BE134" si="104">(AX125-BB125)/BB125</f>
        <v>0.2318840579710145</v>
      </c>
    </row>
    <row r="126" spans="1:57" ht="40.5" customHeight="1">
      <c r="A126" t="s">
        <v>285</v>
      </c>
      <c r="B126" s="5"/>
      <c r="C126" s="44" t="s">
        <v>137</v>
      </c>
      <c r="D126" s="45"/>
      <c r="E126" s="87">
        <v>0.72</v>
      </c>
      <c r="F126" s="88" t="s">
        <v>28</v>
      </c>
      <c r="G126" s="373">
        <v>11</v>
      </c>
      <c r="H126" s="283">
        <v>0</v>
      </c>
      <c r="I126" s="283">
        <v>0</v>
      </c>
      <c r="J126" s="283">
        <v>0</v>
      </c>
      <c r="K126" s="283">
        <f t="shared" si="98"/>
        <v>0</v>
      </c>
      <c r="L126" s="283">
        <f t="shared" si="98"/>
        <v>0</v>
      </c>
      <c r="M126" s="283">
        <f t="shared" si="98"/>
        <v>0</v>
      </c>
      <c r="N126" s="283">
        <v>1.2</v>
      </c>
      <c r="O126" s="283">
        <v>0.6</v>
      </c>
      <c r="P126" s="283">
        <v>0.03</v>
      </c>
      <c r="Q126" s="363">
        <f t="shared" si="99"/>
        <v>2.1599999999999998E-2</v>
      </c>
      <c r="R126" s="279">
        <f t="shared" ref="R126:R134" si="105">Q126*G126</f>
        <v>0.23759999999999998</v>
      </c>
      <c r="S126" s="370" t="s">
        <v>346</v>
      </c>
      <c r="T126" s="282">
        <v>1</v>
      </c>
      <c r="U126" s="283"/>
      <c r="V126" s="283"/>
      <c r="W126" s="283"/>
      <c r="X126" s="283">
        <f t="shared" si="100"/>
        <v>0</v>
      </c>
      <c r="Y126" s="283">
        <f t="shared" si="100"/>
        <v>0</v>
      </c>
      <c r="Z126" s="283">
        <f t="shared" si="100"/>
        <v>0</v>
      </c>
      <c r="AA126" s="283">
        <f t="shared" si="101"/>
        <v>0</v>
      </c>
      <c r="AB126" s="89">
        <v>1700</v>
      </c>
      <c r="AC126" s="90">
        <f>AB126/$E126</f>
        <v>2361.1111111111113</v>
      </c>
      <c r="AD126" s="91">
        <v>1645</v>
      </c>
      <c r="AE126" s="92">
        <f>AD126/$E126</f>
        <v>2284.7222222222222</v>
      </c>
      <c r="AF126" s="93">
        <v>1615</v>
      </c>
      <c r="AG126" s="94">
        <f>AF126/$E126</f>
        <v>2243.0555555555557</v>
      </c>
      <c r="AH126" s="95">
        <v>1530</v>
      </c>
      <c r="AI126" s="96">
        <f>AH126/$E126</f>
        <v>2125</v>
      </c>
      <c r="AJ126" s="97">
        <v>1445</v>
      </c>
      <c r="AK126" s="98">
        <f>AJ126/$E126</f>
        <v>2006.9444444444446</v>
      </c>
      <c r="AL126" s="99">
        <v>1410</v>
      </c>
      <c r="AM126" s="100">
        <f>AL126/$E126</f>
        <v>1958.3333333333335</v>
      </c>
      <c r="AN126" s="100">
        <v>290</v>
      </c>
      <c r="AO126" s="101">
        <v>193.33333333333334</v>
      </c>
      <c r="AP126" s="102">
        <v>1360</v>
      </c>
      <c r="AQ126" s="103">
        <f>AP126/$E126</f>
        <v>1888.8888888888889</v>
      </c>
      <c r="AR126" s="104">
        <v>340</v>
      </c>
      <c r="AS126" s="105">
        <v>226.66666666666666</v>
      </c>
      <c r="AT126" s="106">
        <v>1275</v>
      </c>
      <c r="AU126" s="107">
        <f>AT126/$E126</f>
        <v>1770.8333333333335</v>
      </c>
      <c r="AV126" s="107">
        <v>425</v>
      </c>
      <c r="AW126" s="108">
        <v>283.33333333333331</v>
      </c>
      <c r="AX126" s="109">
        <v>1190</v>
      </c>
      <c r="AY126" s="110">
        <f>AX126/$E126</f>
        <v>1652.7777777777778</v>
      </c>
      <c r="AZ126" s="111">
        <v>510</v>
      </c>
      <c r="BA126" s="112">
        <v>340</v>
      </c>
      <c r="BB126" s="238">
        <v>848</v>
      </c>
      <c r="BC126" s="225">
        <f t="shared" si="102"/>
        <v>1177.7777777777778</v>
      </c>
      <c r="BD126" s="271">
        <f t="shared" si="103"/>
        <v>1.0047169811320755</v>
      </c>
      <c r="BE126" s="272">
        <f t="shared" si="104"/>
        <v>0.40330188679245282</v>
      </c>
    </row>
    <row r="127" spans="1:57" ht="40.5" customHeight="1">
      <c r="A127" t="s">
        <v>286</v>
      </c>
      <c r="B127" s="5"/>
      <c r="C127" s="44" t="s">
        <v>138</v>
      </c>
      <c r="D127" s="45"/>
      <c r="E127" s="87">
        <v>0.36</v>
      </c>
      <c r="F127" s="88" t="s">
        <v>28</v>
      </c>
      <c r="G127" s="373">
        <v>11</v>
      </c>
      <c r="H127" s="283">
        <v>0</v>
      </c>
      <c r="I127" s="283">
        <v>0</v>
      </c>
      <c r="J127" s="283">
        <v>0</v>
      </c>
      <c r="K127" s="283">
        <f t="shared" si="98"/>
        <v>0</v>
      </c>
      <c r="L127" s="283">
        <f t="shared" si="98"/>
        <v>0</v>
      </c>
      <c r="M127" s="283">
        <f t="shared" si="98"/>
        <v>0</v>
      </c>
      <c r="N127" s="283">
        <v>0.6</v>
      </c>
      <c r="O127" s="283">
        <v>0.6</v>
      </c>
      <c r="P127" s="283">
        <v>0.05</v>
      </c>
      <c r="Q127" s="363">
        <f t="shared" si="99"/>
        <v>1.7999999999999999E-2</v>
      </c>
      <c r="R127" s="279">
        <f t="shared" si="105"/>
        <v>0.19799999999999998</v>
      </c>
      <c r="S127" s="370" t="s">
        <v>346</v>
      </c>
      <c r="T127" s="282">
        <v>1</v>
      </c>
      <c r="U127" s="283"/>
      <c r="V127" s="283"/>
      <c r="W127" s="283"/>
      <c r="X127" s="283">
        <f t="shared" si="100"/>
        <v>0</v>
      </c>
      <c r="Y127" s="283">
        <f t="shared" si="100"/>
        <v>0</v>
      </c>
      <c r="Z127" s="283">
        <f t="shared" si="100"/>
        <v>0</v>
      </c>
      <c r="AA127" s="283">
        <f t="shared" si="101"/>
        <v>0</v>
      </c>
      <c r="AB127" s="89">
        <v>1370</v>
      </c>
      <c r="AC127" s="90">
        <f t="shared" ref="AC127:AE134" si="106">AB127/$E127</f>
        <v>3805.5555555555557</v>
      </c>
      <c r="AD127" s="91">
        <v>1325</v>
      </c>
      <c r="AE127" s="92">
        <f t="shared" si="106"/>
        <v>3680.5555555555557</v>
      </c>
      <c r="AF127" s="93">
        <v>1300</v>
      </c>
      <c r="AG127" s="94">
        <f t="shared" ref="AG127:AG134" si="107">AF127/$E127</f>
        <v>3611.1111111111113</v>
      </c>
      <c r="AH127" s="95">
        <v>1230</v>
      </c>
      <c r="AI127" s="96">
        <f t="shared" ref="AI127:AI134" si="108">AH127/$E127</f>
        <v>3416.666666666667</v>
      </c>
      <c r="AJ127" s="97">
        <v>1160</v>
      </c>
      <c r="AK127" s="98">
        <f t="shared" ref="AK127:AK134" si="109">AJ127/$E127</f>
        <v>3222.2222222222222</v>
      </c>
      <c r="AL127" s="99">
        <v>1135</v>
      </c>
      <c r="AM127" s="100">
        <f t="shared" ref="AM127:AM134" si="110">AL127/$E127</f>
        <v>3152.7777777777778</v>
      </c>
      <c r="AN127" s="100">
        <v>235</v>
      </c>
      <c r="AO127" s="101">
        <v>156.66666666666666</v>
      </c>
      <c r="AP127" s="102">
        <v>1095</v>
      </c>
      <c r="AQ127" s="103">
        <f t="shared" ref="AQ127:AQ134" si="111">AP127/$E127</f>
        <v>3041.666666666667</v>
      </c>
      <c r="AR127" s="104">
        <v>275</v>
      </c>
      <c r="AS127" s="105">
        <v>183.33333333333334</v>
      </c>
      <c r="AT127" s="106">
        <v>1025</v>
      </c>
      <c r="AU127" s="107">
        <f t="shared" ref="AU127:AU134" si="112">AT127/$E127</f>
        <v>2847.2222222222222</v>
      </c>
      <c r="AV127" s="107">
        <v>345</v>
      </c>
      <c r="AW127" s="108">
        <v>230</v>
      </c>
      <c r="AX127" s="109">
        <v>955</v>
      </c>
      <c r="AY127" s="110">
        <f t="shared" ref="AY127:AY134" si="113">AX127/$E127</f>
        <v>2652.7777777777778</v>
      </c>
      <c r="AZ127" s="111">
        <v>415</v>
      </c>
      <c r="BA127" s="112">
        <v>276.66666666666669</v>
      </c>
      <c r="BB127" s="238">
        <v>727</v>
      </c>
      <c r="BC127" s="225">
        <f t="shared" si="102"/>
        <v>2019.4444444444446</v>
      </c>
      <c r="BD127" s="271">
        <f t="shared" si="103"/>
        <v>0.88445667125171934</v>
      </c>
      <c r="BE127" s="272">
        <f t="shared" si="104"/>
        <v>0.31361760660247595</v>
      </c>
    </row>
    <row r="128" spans="1:57" ht="40.5" customHeight="1">
      <c r="A128" t="s">
        <v>287</v>
      </c>
      <c r="B128" s="5"/>
      <c r="C128" s="44" t="s">
        <v>139</v>
      </c>
      <c r="D128" s="45"/>
      <c r="E128" s="87">
        <v>0.72</v>
      </c>
      <c r="F128" s="88" t="s">
        <v>28</v>
      </c>
      <c r="G128" s="373">
        <v>11</v>
      </c>
      <c r="H128" s="283">
        <v>0</v>
      </c>
      <c r="I128" s="283">
        <v>0</v>
      </c>
      <c r="J128" s="283">
        <v>0</v>
      </c>
      <c r="K128" s="283">
        <f t="shared" si="98"/>
        <v>0</v>
      </c>
      <c r="L128" s="283">
        <f t="shared" si="98"/>
        <v>0</v>
      </c>
      <c r="M128" s="283">
        <f t="shared" si="98"/>
        <v>0</v>
      </c>
      <c r="N128" s="283">
        <v>1.2</v>
      </c>
      <c r="O128" s="283">
        <v>0.6</v>
      </c>
      <c r="P128" s="283">
        <v>0.05</v>
      </c>
      <c r="Q128" s="363">
        <f t="shared" si="99"/>
        <v>3.5999999999999997E-2</v>
      </c>
      <c r="R128" s="279">
        <f t="shared" si="105"/>
        <v>0.39599999999999996</v>
      </c>
      <c r="S128" s="370" t="s">
        <v>346</v>
      </c>
      <c r="T128" s="282">
        <v>1</v>
      </c>
      <c r="U128" s="283"/>
      <c r="V128" s="283"/>
      <c r="W128" s="283"/>
      <c r="X128" s="283">
        <f t="shared" si="100"/>
        <v>0</v>
      </c>
      <c r="Y128" s="283">
        <f t="shared" si="100"/>
        <v>0</v>
      </c>
      <c r="Z128" s="283">
        <f t="shared" si="100"/>
        <v>0</v>
      </c>
      <c r="AA128" s="283">
        <f t="shared" si="101"/>
        <v>0</v>
      </c>
      <c r="AB128" s="89">
        <v>2745</v>
      </c>
      <c r="AC128" s="90">
        <f t="shared" si="106"/>
        <v>3812.5</v>
      </c>
      <c r="AD128" s="91">
        <v>2660</v>
      </c>
      <c r="AE128" s="92">
        <f t="shared" si="106"/>
        <v>3694.4444444444448</v>
      </c>
      <c r="AF128" s="93">
        <v>2605</v>
      </c>
      <c r="AG128" s="94">
        <f t="shared" si="107"/>
        <v>3618.0555555555557</v>
      </c>
      <c r="AH128" s="95">
        <v>2470</v>
      </c>
      <c r="AI128" s="96">
        <f t="shared" si="108"/>
        <v>3430.5555555555557</v>
      </c>
      <c r="AJ128" s="97">
        <v>2330</v>
      </c>
      <c r="AK128" s="98">
        <f t="shared" si="109"/>
        <v>3236.1111111111113</v>
      </c>
      <c r="AL128" s="99">
        <v>2275</v>
      </c>
      <c r="AM128" s="100">
        <f t="shared" si="110"/>
        <v>3159.7222222222222</v>
      </c>
      <c r="AN128" s="100">
        <v>470</v>
      </c>
      <c r="AO128" s="101">
        <v>313.33333333333331</v>
      </c>
      <c r="AP128" s="102">
        <v>2195</v>
      </c>
      <c r="AQ128" s="103">
        <f t="shared" si="111"/>
        <v>3048.6111111111113</v>
      </c>
      <c r="AR128" s="104">
        <v>550</v>
      </c>
      <c r="AS128" s="105">
        <v>366.66666666666669</v>
      </c>
      <c r="AT128" s="106">
        <v>2055</v>
      </c>
      <c r="AU128" s="107">
        <f t="shared" si="112"/>
        <v>2854.166666666667</v>
      </c>
      <c r="AV128" s="107">
        <v>690</v>
      </c>
      <c r="AW128" s="108">
        <v>460</v>
      </c>
      <c r="AX128" s="109">
        <v>1920</v>
      </c>
      <c r="AY128" s="110">
        <f t="shared" si="113"/>
        <v>2666.666666666667</v>
      </c>
      <c r="AZ128" s="111">
        <v>825</v>
      </c>
      <c r="BA128" s="112">
        <v>550</v>
      </c>
      <c r="BB128" s="238">
        <v>1335</v>
      </c>
      <c r="BC128" s="225">
        <f t="shared" si="102"/>
        <v>1854.1666666666667</v>
      </c>
      <c r="BD128" s="271">
        <f t="shared" si="103"/>
        <v>1.0561797752808988</v>
      </c>
      <c r="BE128" s="272">
        <f t="shared" si="104"/>
        <v>0.43820224719101125</v>
      </c>
    </row>
    <row r="129" spans="1:57" ht="40.5" customHeight="1">
      <c r="A129" t="s">
        <v>288</v>
      </c>
      <c r="B129" s="5"/>
      <c r="C129" s="44" t="s">
        <v>140</v>
      </c>
      <c r="D129" s="45"/>
      <c r="E129" s="87">
        <v>0.36</v>
      </c>
      <c r="F129" s="88" t="s">
        <v>28</v>
      </c>
      <c r="G129" s="373">
        <v>11</v>
      </c>
      <c r="H129" s="283">
        <v>0</v>
      </c>
      <c r="I129" s="283">
        <v>0</v>
      </c>
      <c r="J129" s="283">
        <v>0</v>
      </c>
      <c r="K129" s="283">
        <f t="shared" si="98"/>
        <v>0</v>
      </c>
      <c r="L129" s="283">
        <f t="shared" si="98"/>
        <v>0</v>
      </c>
      <c r="M129" s="283">
        <f t="shared" si="98"/>
        <v>0</v>
      </c>
      <c r="N129" s="283">
        <v>0.6</v>
      </c>
      <c r="O129" s="283">
        <v>0.6</v>
      </c>
      <c r="P129" s="283">
        <v>0.03</v>
      </c>
      <c r="Q129" s="363">
        <f t="shared" si="99"/>
        <v>1.0799999999999999E-2</v>
      </c>
      <c r="R129" s="279">
        <f t="shared" si="105"/>
        <v>0.11879999999999999</v>
      </c>
      <c r="S129" s="370" t="s">
        <v>346</v>
      </c>
      <c r="T129" s="282">
        <v>1</v>
      </c>
      <c r="U129" s="283"/>
      <c r="V129" s="283"/>
      <c r="W129" s="283"/>
      <c r="X129" s="283">
        <f t="shared" si="100"/>
        <v>0</v>
      </c>
      <c r="Y129" s="283">
        <f t="shared" si="100"/>
        <v>0</v>
      </c>
      <c r="Z129" s="283">
        <f t="shared" si="100"/>
        <v>0</v>
      </c>
      <c r="AA129" s="283">
        <f t="shared" si="101"/>
        <v>0</v>
      </c>
      <c r="AB129" s="89">
        <v>870</v>
      </c>
      <c r="AC129" s="90">
        <f t="shared" si="106"/>
        <v>2416.666666666667</v>
      </c>
      <c r="AD129" s="91">
        <v>840</v>
      </c>
      <c r="AE129" s="92">
        <f t="shared" si="106"/>
        <v>2333.3333333333335</v>
      </c>
      <c r="AF129" s="93">
        <v>825</v>
      </c>
      <c r="AG129" s="94">
        <f t="shared" si="107"/>
        <v>2291.666666666667</v>
      </c>
      <c r="AH129" s="95">
        <v>780</v>
      </c>
      <c r="AI129" s="96">
        <f t="shared" si="108"/>
        <v>2166.666666666667</v>
      </c>
      <c r="AJ129" s="97">
        <v>735</v>
      </c>
      <c r="AK129" s="98">
        <f t="shared" si="109"/>
        <v>2041.6666666666667</v>
      </c>
      <c r="AL129" s="99">
        <v>720</v>
      </c>
      <c r="AM129" s="100">
        <f t="shared" si="110"/>
        <v>2000</v>
      </c>
      <c r="AN129" s="100">
        <v>150</v>
      </c>
      <c r="AO129" s="101">
        <v>100</v>
      </c>
      <c r="AP129" s="102">
        <v>695</v>
      </c>
      <c r="AQ129" s="103">
        <f t="shared" si="111"/>
        <v>1930.5555555555557</v>
      </c>
      <c r="AR129" s="104">
        <v>175</v>
      </c>
      <c r="AS129" s="105">
        <v>116.66666666666667</v>
      </c>
      <c r="AT129" s="106">
        <v>650</v>
      </c>
      <c r="AU129" s="107">
        <f t="shared" si="112"/>
        <v>1805.5555555555557</v>
      </c>
      <c r="AV129" s="107">
        <v>220</v>
      </c>
      <c r="AW129" s="108">
        <v>146.66666666666666</v>
      </c>
      <c r="AX129" s="109">
        <v>605</v>
      </c>
      <c r="AY129" s="110">
        <f t="shared" si="113"/>
        <v>1680.5555555555557</v>
      </c>
      <c r="AZ129" s="111">
        <v>265</v>
      </c>
      <c r="BA129" s="112">
        <v>176.66666666666666</v>
      </c>
      <c r="BB129" s="238">
        <v>500</v>
      </c>
      <c r="BC129" s="225">
        <f t="shared" si="102"/>
        <v>1388.8888888888889</v>
      </c>
      <c r="BD129" s="271">
        <f t="shared" si="103"/>
        <v>0.74</v>
      </c>
      <c r="BE129" s="272">
        <f t="shared" si="104"/>
        <v>0.21</v>
      </c>
    </row>
    <row r="130" spans="1:57" ht="40.5" customHeight="1">
      <c r="A130" t="s">
        <v>289</v>
      </c>
      <c r="B130" s="5"/>
      <c r="C130" s="44" t="s">
        <v>141</v>
      </c>
      <c r="D130" s="45"/>
      <c r="E130" s="87">
        <v>0.72</v>
      </c>
      <c r="F130" s="88" t="s">
        <v>28</v>
      </c>
      <c r="G130" s="373">
        <v>11</v>
      </c>
      <c r="H130" s="283">
        <v>0</v>
      </c>
      <c r="I130" s="283">
        <v>0</v>
      </c>
      <c r="J130" s="283">
        <v>0</v>
      </c>
      <c r="K130" s="283">
        <f t="shared" si="98"/>
        <v>0</v>
      </c>
      <c r="L130" s="283">
        <f t="shared" si="98"/>
        <v>0</v>
      </c>
      <c r="M130" s="283">
        <f t="shared" si="98"/>
        <v>0</v>
      </c>
      <c r="N130" s="283">
        <v>1.2</v>
      </c>
      <c r="O130" s="283">
        <v>0.6</v>
      </c>
      <c r="P130" s="283">
        <v>0.03</v>
      </c>
      <c r="Q130" s="363">
        <f t="shared" si="99"/>
        <v>2.1599999999999998E-2</v>
      </c>
      <c r="R130" s="279">
        <f t="shared" si="105"/>
        <v>0.23759999999999998</v>
      </c>
      <c r="S130" s="370" t="s">
        <v>346</v>
      </c>
      <c r="T130" s="282">
        <v>1</v>
      </c>
      <c r="U130" s="283"/>
      <c r="V130" s="283"/>
      <c r="W130" s="283"/>
      <c r="X130" s="283">
        <f t="shared" si="100"/>
        <v>0</v>
      </c>
      <c r="Y130" s="283">
        <f t="shared" si="100"/>
        <v>0</v>
      </c>
      <c r="Z130" s="283">
        <f t="shared" si="100"/>
        <v>0</v>
      </c>
      <c r="AA130" s="283">
        <f t="shared" si="101"/>
        <v>0</v>
      </c>
      <c r="AB130" s="89">
        <v>1745</v>
      </c>
      <c r="AC130" s="90">
        <f t="shared" si="106"/>
        <v>2423.6111111111113</v>
      </c>
      <c r="AD130" s="91">
        <v>1690</v>
      </c>
      <c r="AE130" s="92">
        <f t="shared" si="106"/>
        <v>2347.2222222222222</v>
      </c>
      <c r="AF130" s="93">
        <v>1655</v>
      </c>
      <c r="AG130" s="94">
        <f t="shared" si="107"/>
        <v>2298.6111111111113</v>
      </c>
      <c r="AH130" s="95">
        <v>1570</v>
      </c>
      <c r="AI130" s="96">
        <f t="shared" si="108"/>
        <v>2180.5555555555557</v>
      </c>
      <c r="AJ130" s="97">
        <v>1480</v>
      </c>
      <c r="AK130" s="98">
        <f t="shared" si="109"/>
        <v>2055.5555555555557</v>
      </c>
      <c r="AL130" s="99">
        <v>1445</v>
      </c>
      <c r="AM130" s="100">
        <f t="shared" si="110"/>
        <v>2006.9444444444446</v>
      </c>
      <c r="AN130" s="100">
        <v>300</v>
      </c>
      <c r="AO130" s="101">
        <v>200</v>
      </c>
      <c r="AP130" s="102">
        <v>1395</v>
      </c>
      <c r="AQ130" s="103">
        <f t="shared" si="111"/>
        <v>1937.5</v>
      </c>
      <c r="AR130" s="104">
        <v>350</v>
      </c>
      <c r="AS130" s="105">
        <v>233.33333333333334</v>
      </c>
      <c r="AT130" s="106">
        <v>1305</v>
      </c>
      <c r="AU130" s="107">
        <f t="shared" si="112"/>
        <v>1812.5</v>
      </c>
      <c r="AV130" s="107">
        <v>440</v>
      </c>
      <c r="AW130" s="108">
        <v>293.33333333333331</v>
      </c>
      <c r="AX130" s="109">
        <v>1220</v>
      </c>
      <c r="AY130" s="110">
        <f t="shared" si="113"/>
        <v>1694.4444444444446</v>
      </c>
      <c r="AZ130" s="111">
        <v>525</v>
      </c>
      <c r="BA130" s="112">
        <v>350</v>
      </c>
      <c r="BB130" s="238">
        <v>876</v>
      </c>
      <c r="BC130" s="225">
        <f t="shared" si="102"/>
        <v>1216.6666666666667</v>
      </c>
      <c r="BD130" s="271">
        <f t="shared" si="103"/>
        <v>0.99200913242009137</v>
      </c>
      <c r="BE130" s="272">
        <f t="shared" si="104"/>
        <v>0.39269406392694062</v>
      </c>
    </row>
    <row r="131" spans="1:57" ht="40.5" customHeight="1">
      <c r="A131" t="s">
        <v>290</v>
      </c>
      <c r="B131" s="5"/>
      <c r="C131" s="44" t="s">
        <v>142</v>
      </c>
      <c r="D131" s="45"/>
      <c r="E131" s="87">
        <v>0.36</v>
      </c>
      <c r="F131" s="88" t="s">
        <v>28</v>
      </c>
      <c r="G131" s="373">
        <v>11</v>
      </c>
      <c r="H131" s="283">
        <v>0</v>
      </c>
      <c r="I131" s="283">
        <v>0</v>
      </c>
      <c r="J131" s="283">
        <v>0</v>
      </c>
      <c r="K131" s="283">
        <f t="shared" si="98"/>
        <v>0</v>
      </c>
      <c r="L131" s="283">
        <f t="shared" si="98"/>
        <v>0</v>
      </c>
      <c r="M131" s="283">
        <f t="shared" si="98"/>
        <v>0</v>
      </c>
      <c r="N131" s="283">
        <v>0.6</v>
      </c>
      <c r="O131" s="283">
        <v>0.6</v>
      </c>
      <c r="P131" s="283">
        <v>0.05</v>
      </c>
      <c r="Q131" s="363">
        <f t="shared" si="99"/>
        <v>1.7999999999999999E-2</v>
      </c>
      <c r="R131" s="279">
        <f t="shared" si="105"/>
        <v>0.19799999999999998</v>
      </c>
      <c r="S131" s="370" t="s">
        <v>346</v>
      </c>
      <c r="T131" s="282">
        <v>1</v>
      </c>
      <c r="U131" s="283"/>
      <c r="V131" s="283"/>
      <c r="W131" s="283"/>
      <c r="X131" s="283">
        <f t="shared" si="100"/>
        <v>0</v>
      </c>
      <c r="Y131" s="283">
        <f t="shared" si="100"/>
        <v>0</v>
      </c>
      <c r="Z131" s="283">
        <f t="shared" si="100"/>
        <v>0</v>
      </c>
      <c r="AA131" s="283">
        <f t="shared" si="101"/>
        <v>0</v>
      </c>
      <c r="AB131" s="89">
        <v>1450</v>
      </c>
      <c r="AC131" s="90">
        <f t="shared" si="106"/>
        <v>4027.7777777777778</v>
      </c>
      <c r="AD131" s="91">
        <v>1405</v>
      </c>
      <c r="AE131" s="92">
        <f t="shared" si="106"/>
        <v>3902.7777777777778</v>
      </c>
      <c r="AF131" s="93">
        <v>1375</v>
      </c>
      <c r="AG131" s="94">
        <f t="shared" si="107"/>
        <v>3819.4444444444448</v>
      </c>
      <c r="AH131" s="95">
        <v>1305</v>
      </c>
      <c r="AI131" s="96">
        <f t="shared" si="108"/>
        <v>3625</v>
      </c>
      <c r="AJ131" s="97">
        <v>1230</v>
      </c>
      <c r="AK131" s="98">
        <f t="shared" si="109"/>
        <v>3416.666666666667</v>
      </c>
      <c r="AL131" s="99">
        <v>1200</v>
      </c>
      <c r="AM131" s="100">
        <f t="shared" si="110"/>
        <v>3333.3333333333335</v>
      </c>
      <c r="AN131" s="100">
        <v>250</v>
      </c>
      <c r="AO131" s="101">
        <v>166.66666666666666</v>
      </c>
      <c r="AP131" s="102">
        <v>1160</v>
      </c>
      <c r="AQ131" s="103">
        <f t="shared" si="111"/>
        <v>3222.2222222222222</v>
      </c>
      <c r="AR131" s="104">
        <v>290</v>
      </c>
      <c r="AS131" s="105">
        <v>193.33333333333334</v>
      </c>
      <c r="AT131" s="106">
        <v>1085</v>
      </c>
      <c r="AU131" s="107">
        <f t="shared" si="112"/>
        <v>3013.8888888888891</v>
      </c>
      <c r="AV131" s="107">
        <v>365</v>
      </c>
      <c r="AW131" s="108">
        <v>243.33333333333334</v>
      </c>
      <c r="AX131" s="109">
        <v>1015</v>
      </c>
      <c r="AY131" s="110">
        <f t="shared" si="113"/>
        <v>2819.4444444444443</v>
      </c>
      <c r="AZ131" s="111">
        <v>435</v>
      </c>
      <c r="BA131" s="112">
        <v>290</v>
      </c>
      <c r="BB131" s="238">
        <v>751</v>
      </c>
      <c r="BC131" s="225">
        <f t="shared" si="102"/>
        <v>2086.1111111111113</v>
      </c>
      <c r="BD131" s="271">
        <f t="shared" si="103"/>
        <v>0.93075898801597867</v>
      </c>
      <c r="BE131" s="272">
        <f t="shared" si="104"/>
        <v>0.35153129161118507</v>
      </c>
    </row>
    <row r="132" spans="1:57" ht="40.5" customHeight="1">
      <c r="A132" t="s">
        <v>291</v>
      </c>
      <c r="B132" s="5"/>
      <c r="C132" s="44" t="s">
        <v>143</v>
      </c>
      <c r="D132" s="45"/>
      <c r="E132" s="87">
        <v>0.72</v>
      </c>
      <c r="F132" s="88" t="s">
        <v>28</v>
      </c>
      <c r="G132" s="373">
        <v>11</v>
      </c>
      <c r="H132" s="283">
        <v>0</v>
      </c>
      <c r="I132" s="283">
        <v>0</v>
      </c>
      <c r="J132" s="283">
        <v>0</v>
      </c>
      <c r="K132" s="283">
        <f t="shared" si="98"/>
        <v>0</v>
      </c>
      <c r="L132" s="283">
        <f t="shared" si="98"/>
        <v>0</v>
      </c>
      <c r="M132" s="283">
        <f t="shared" si="98"/>
        <v>0</v>
      </c>
      <c r="N132" s="283">
        <v>1.2</v>
      </c>
      <c r="O132" s="283">
        <v>0.6</v>
      </c>
      <c r="P132" s="283">
        <v>0.05</v>
      </c>
      <c r="Q132" s="363">
        <f t="shared" si="99"/>
        <v>3.5999999999999997E-2</v>
      </c>
      <c r="R132" s="279">
        <f t="shared" si="105"/>
        <v>0.39599999999999996</v>
      </c>
      <c r="S132" s="370" t="s">
        <v>346</v>
      </c>
      <c r="T132" s="282">
        <v>1</v>
      </c>
      <c r="U132" s="283"/>
      <c r="V132" s="283"/>
      <c r="W132" s="283"/>
      <c r="X132" s="283">
        <f t="shared" si="100"/>
        <v>0</v>
      </c>
      <c r="Y132" s="283">
        <f t="shared" si="100"/>
        <v>0</v>
      </c>
      <c r="Z132" s="283">
        <f t="shared" si="100"/>
        <v>0</v>
      </c>
      <c r="AA132" s="283">
        <f t="shared" si="101"/>
        <v>0</v>
      </c>
      <c r="AB132" s="89">
        <v>2895</v>
      </c>
      <c r="AC132" s="90">
        <f t="shared" si="106"/>
        <v>4020.8333333333335</v>
      </c>
      <c r="AD132" s="91">
        <v>2805</v>
      </c>
      <c r="AE132" s="92">
        <f t="shared" si="106"/>
        <v>3895.8333333333335</v>
      </c>
      <c r="AF132" s="93">
        <v>2750</v>
      </c>
      <c r="AG132" s="94">
        <f t="shared" si="107"/>
        <v>3819.4444444444448</v>
      </c>
      <c r="AH132" s="95">
        <v>2605</v>
      </c>
      <c r="AI132" s="96">
        <f t="shared" si="108"/>
        <v>3618.0555555555557</v>
      </c>
      <c r="AJ132" s="97">
        <v>2460</v>
      </c>
      <c r="AK132" s="98">
        <f t="shared" si="109"/>
        <v>3416.666666666667</v>
      </c>
      <c r="AL132" s="99">
        <v>2400</v>
      </c>
      <c r="AM132" s="100">
        <f t="shared" si="110"/>
        <v>3333.3333333333335</v>
      </c>
      <c r="AN132" s="100">
        <v>495</v>
      </c>
      <c r="AO132" s="101">
        <v>330</v>
      </c>
      <c r="AP132" s="102">
        <v>2315</v>
      </c>
      <c r="AQ132" s="103">
        <f t="shared" si="111"/>
        <v>3215.2777777777778</v>
      </c>
      <c r="AR132" s="104">
        <v>580</v>
      </c>
      <c r="AS132" s="105">
        <v>386.66666666666669</v>
      </c>
      <c r="AT132" s="106">
        <v>2170</v>
      </c>
      <c r="AU132" s="107">
        <f t="shared" si="112"/>
        <v>3013.8888888888891</v>
      </c>
      <c r="AV132" s="107">
        <v>725</v>
      </c>
      <c r="AW132" s="108">
        <v>483.33333333333331</v>
      </c>
      <c r="AX132" s="109">
        <v>2025</v>
      </c>
      <c r="AY132" s="110">
        <f t="shared" si="113"/>
        <v>2812.5</v>
      </c>
      <c r="AZ132" s="111">
        <v>870</v>
      </c>
      <c r="BA132" s="112">
        <v>580</v>
      </c>
      <c r="BB132" s="238">
        <v>1376</v>
      </c>
      <c r="BC132" s="225">
        <f t="shared" si="102"/>
        <v>1911.1111111111111</v>
      </c>
      <c r="BD132" s="271">
        <f t="shared" si="103"/>
        <v>1.1039244186046511</v>
      </c>
      <c r="BE132" s="272">
        <f t="shared" si="104"/>
        <v>0.47165697674418605</v>
      </c>
    </row>
    <row r="133" spans="1:57" ht="40.5" customHeight="1">
      <c r="A133" t="s">
        <v>292</v>
      </c>
      <c r="B133" s="5"/>
      <c r="C133" s="44" t="s">
        <v>144</v>
      </c>
      <c r="D133" s="45"/>
      <c r="E133" s="87">
        <v>0.36</v>
      </c>
      <c r="F133" s="88" t="s">
        <v>28</v>
      </c>
      <c r="G133" s="373">
        <v>11</v>
      </c>
      <c r="H133" s="283">
        <v>0</v>
      </c>
      <c r="I133" s="283">
        <v>0</v>
      </c>
      <c r="J133" s="283">
        <v>0</v>
      </c>
      <c r="K133" s="283">
        <f t="shared" si="98"/>
        <v>0</v>
      </c>
      <c r="L133" s="283">
        <f t="shared" si="98"/>
        <v>0</v>
      </c>
      <c r="M133" s="283">
        <f t="shared" si="98"/>
        <v>0</v>
      </c>
      <c r="N133" s="283">
        <v>0.6</v>
      </c>
      <c r="O133" s="283">
        <v>0.6</v>
      </c>
      <c r="P133" s="283">
        <v>0.03</v>
      </c>
      <c r="Q133" s="363">
        <f t="shared" si="99"/>
        <v>1.0799999999999999E-2</v>
      </c>
      <c r="R133" s="279">
        <f t="shared" si="105"/>
        <v>0.11879999999999999</v>
      </c>
      <c r="S133" s="370" t="s">
        <v>346</v>
      </c>
      <c r="T133" s="282">
        <v>1</v>
      </c>
      <c r="U133" s="283"/>
      <c r="V133" s="283"/>
      <c r="W133" s="283"/>
      <c r="X133" s="283">
        <f t="shared" si="100"/>
        <v>0</v>
      </c>
      <c r="Y133" s="283">
        <f t="shared" si="100"/>
        <v>0</v>
      </c>
      <c r="Z133" s="283">
        <f t="shared" si="100"/>
        <v>0</v>
      </c>
      <c r="AA133" s="283">
        <f t="shared" si="101"/>
        <v>0</v>
      </c>
      <c r="AB133" s="89">
        <v>885</v>
      </c>
      <c r="AC133" s="90">
        <f t="shared" si="106"/>
        <v>2458.3333333333335</v>
      </c>
      <c r="AD133" s="91">
        <v>855</v>
      </c>
      <c r="AE133" s="92">
        <f t="shared" si="106"/>
        <v>2375</v>
      </c>
      <c r="AF133" s="93">
        <v>840</v>
      </c>
      <c r="AG133" s="94">
        <f t="shared" si="107"/>
        <v>2333.3333333333335</v>
      </c>
      <c r="AH133" s="95">
        <v>795</v>
      </c>
      <c r="AI133" s="96">
        <f t="shared" si="108"/>
        <v>2208.3333333333335</v>
      </c>
      <c r="AJ133" s="97">
        <v>750</v>
      </c>
      <c r="AK133" s="98">
        <f t="shared" si="109"/>
        <v>2083.3333333333335</v>
      </c>
      <c r="AL133" s="99">
        <v>730</v>
      </c>
      <c r="AM133" s="100">
        <f t="shared" si="110"/>
        <v>2027.7777777777778</v>
      </c>
      <c r="AN133" s="100">
        <v>155</v>
      </c>
      <c r="AO133" s="101">
        <v>103.33333333333333</v>
      </c>
      <c r="AP133" s="102">
        <v>705</v>
      </c>
      <c r="AQ133" s="103">
        <f t="shared" si="111"/>
        <v>1958.3333333333335</v>
      </c>
      <c r="AR133" s="104">
        <v>180</v>
      </c>
      <c r="AS133" s="105">
        <v>120</v>
      </c>
      <c r="AT133" s="106">
        <v>660</v>
      </c>
      <c r="AU133" s="107">
        <f t="shared" si="112"/>
        <v>1833.3333333333335</v>
      </c>
      <c r="AV133" s="107">
        <v>225</v>
      </c>
      <c r="AW133" s="108">
        <v>150</v>
      </c>
      <c r="AX133" s="109">
        <v>615</v>
      </c>
      <c r="AY133" s="110">
        <f t="shared" si="113"/>
        <v>1708.3333333333335</v>
      </c>
      <c r="AZ133" s="111">
        <v>270</v>
      </c>
      <c r="BA133" s="112">
        <v>180</v>
      </c>
      <c r="BB133" s="238">
        <v>513</v>
      </c>
      <c r="BC133" s="225">
        <f t="shared" si="102"/>
        <v>1425</v>
      </c>
      <c r="BD133" s="271">
        <f t="shared" si="103"/>
        <v>0.72514619883040932</v>
      </c>
      <c r="BE133" s="272">
        <f t="shared" si="104"/>
        <v>0.19883040935672514</v>
      </c>
    </row>
    <row r="134" spans="1:57" ht="40.5" customHeight="1">
      <c r="A134" t="s">
        <v>293</v>
      </c>
      <c r="B134" s="5"/>
      <c r="C134" s="44" t="s">
        <v>145</v>
      </c>
      <c r="D134" s="45"/>
      <c r="E134" s="87">
        <v>0.36</v>
      </c>
      <c r="F134" s="88" t="s">
        <v>28</v>
      </c>
      <c r="G134" s="373">
        <v>11</v>
      </c>
      <c r="H134" s="283">
        <v>0</v>
      </c>
      <c r="I134" s="283">
        <v>0</v>
      </c>
      <c r="J134" s="283">
        <v>0</v>
      </c>
      <c r="K134" s="283">
        <f t="shared" si="98"/>
        <v>0</v>
      </c>
      <c r="L134" s="283">
        <f t="shared" si="98"/>
        <v>0</v>
      </c>
      <c r="M134" s="283">
        <f t="shared" si="98"/>
        <v>0</v>
      </c>
      <c r="N134" s="283">
        <v>0.6</v>
      </c>
      <c r="O134" s="283">
        <v>0.6</v>
      </c>
      <c r="P134" s="283">
        <v>0.05</v>
      </c>
      <c r="Q134" s="363">
        <f t="shared" si="99"/>
        <v>1.7999999999999999E-2</v>
      </c>
      <c r="R134" s="279">
        <f t="shared" si="105"/>
        <v>0.19799999999999998</v>
      </c>
      <c r="S134" s="370" t="s">
        <v>346</v>
      </c>
      <c r="T134" s="282">
        <v>1</v>
      </c>
      <c r="U134" s="283"/>
      <c r="V134" s="283"/>
      <c r="W134" s="283"/>
      <c r="X134" s="283">
        <f t="shared" si="100"/>
        <v>0</v>
      </c>
      <c r="Y134" s="283">
        <f t="shared" si="100"/>
        <v>0</v>
      </c>
      <c r="Z134" s="283">
        <f t="shared" si="100"/>
        <v>0</v>
      </c>
      <c r="AA134" s="283">
        <f t="shared" si="101"/>
        <v>0</v>
      </c>
      <c r="AB134" s="89">
        <v>1455</v>
      </c>
      <c r="AC134" s="90">
        <f t="shared" si="106"/>
        <v>4041.666666666667</v>
      </c>
      <c r="AD134" s="91">
        <v>1410</v>
      </c>
      <c r="AE134" s="92">
        <f t="shared" si="106"/>
        <v>3916.666666666667</v>
      </c>
      <c r="AF134" s="93">
        <v>1380</v>
      </c>
      <c r="AG134" s="94">
        <f t="shared" si="107"/>
        <v>3833.3333333333335</v>
      </c>
      <c r="AH134" s="95">
        <v>1305</v>
      </c>
      <c r="AI134" s="96">
        <f t="shared" si="108"/>
        <v>3625</v>
      </c>
      <c r="AJ134" s="97">
        <v>1235</v>
      </c>
      <c r="AK134" s="98">
        <f t="shared" si="109"/>
        <v>3430.5555555555557</v>
      </c>
      <c r="AL134" s="99">
        <v>1205</v>
      </c>
      <c r="AM134" s="100">
        <f t="shared" si="110"/>
        <v>3347.2222222222222</v>
      </c>
      <c r="AN134" s="100">
        <v>250</v>
      </c>
      <c r="AO134" s="101">
        <v>250</v>
      </c>
      <c r="AP134" s="102">
        <v>1160</v>
      </c>
      <c r="AQ134" s="103">
        <f t="shared" si="111"/>
        <v>3222.2222222222222</v>
      </c>
      <c r="AR134" s="104">
        <v>295</v>
      </c>
      <c r="AS134" s="105">
        <v>295</v>
      </c>
      <c r="AT134" s="106">
        <v>1085</v>
      </c>
      <c r="AU134" s="107">
        <f t="shared" si="112"/>
        <v>3013.8888888888891</v>
      </c>
      <c r="AV134" s="107">
        <v>370</v>
      </c>
      <c r="AW134" s="108">
        <v>370</v>
      </c>
      <c r="AX134" s="109">
        <v>1015</v>
      </c>
      <c r="AY134" s="110">
        <f t="shared" si="113"/>
        <v>2819.4444444444443</v>
      </c>
      <c r="AZ134" s="111">
        <v>440</v>
      </c>
      <c r="BA134" s="112">
        <v>440</v>
      </c>
      <c r="BB134" s="238">
        <v>768</v>
      </c>
      <c r="BC134" s="225">
        <f t="shared" si="102"/>
        <v>2133.3333333333335</v>
      </c>
      <c r="BD134" s="271">
        <f t="shared" si="103"/>
        <v>0.89453125</v>
      </c>
      <c r="BE134" s="272">
        <f t="shared" si="104"/>
        <v>0.32161458333333331</v>
      </c>
    </row>
    <row r="135" spans="1:57" ht="40.5" customHeight="1" thickBot="1">
      <c r="B135" s="5"/>
      <c r="C135" s="586" t="s">
        <v>146</v>
      </c>
      <c r="D135" s="587"/>
      <c r="E135" s="587"/>
      <c r="F135" s="587"/>
      <c r="G135" s="587"/>
      <c r="H135" s="587"/>
      <c r="I135" s="587"/>
      <c r="J135" s="587"/>
      <c r="K135" s="587"/>
      <c r="L135" s="587"/>
      <c r="M135" s="587"/>
      <c r="N135" s="587"/>
      <c r="O135" s="587"/>
      <c r="P135" s="587"/>
      <c r="Q135" s="587"/>
      <c r="R135" s="587"/>
      <c r="S135" s="587"/>
      <c r="T135" s="587"/>
      <c r="U135" s="587"/>
      <c r="V135" s="587"/>
      <c r="W135" s="587"/>
      <c r="X135" s="587"/>
      <c r="Y135" s="587"/>
      <c r="Z135" s="587"/>
      <c r="AA135" s="587"/>
      <c r="AB135" s="587"/>
      <c r="AC135" s="587"/>
      <c r="AD135" s="587"/>
      <c r="AE135" s="587"/>
      <c r="AF135" s="587"/>
      <c r="AG135" s="587"/>
      <c r="AH135" s="587"/>
      <c r="AI135" s="587"/>
      <c r="AJ135" s="587"/>
      <c r="AK135" s="587"/>
      <c r="AL135" s="587"/>
      <c r="AM135" s="587"/>
      <c r="AN135" s="587"/>
      <c r="AO135" s="587"/>
      <c r="AP135" s="587"/>
      <c r="AQ135" s="587"/>
      <c r="AR135" s="587"/>
      <c r="AS135" s="587"/>
      <c r="AT135" s="587"/>
      <c r="AU135" s="587"/>
      <c r="AV135" s="587"/>
      <c r="AW135" s="587"/>
      <c r="AX135" s="587"/>
      <c r="AY135" s="587"/>
      <c r="AZ135" s="587"/>
      <c r="BA135" s="587"/>
      <c r="BB135" s="587"/>
      <c r="BC135" s="587"/>
      <c r="BD135" s="587"/>
      <c r="BE135" s="588"/>
    </row>
    <row r="136" spans="1:57" ht="40.5" customHeight="1">
      <c r="A136" t="s">
        <v>294</v>
      </c>
      <c r="B136" s="5"/>
      <c r="C136" s="64" t="s">
        <v>147</v>
      </c>
      <c r="D136" s="45"/>
      <c r="E136" s="87">
        <v>1</v>
      </c>
      <c r="F136" s="88" t="s">
        <v>28</v>
      </c>
      <c r="G136" s="373">
        <v>30</v>
      </c>
      <c r="H136" s="283">
        <v>0</v>
      </c>
      <c r="I136" s="283">
        <v>0</v>
      </c>
      <c r="J136" s="283">
        <v>0</v>
      </c>
      <c r="K136" s="283">
        <f t="shared" ref="K136:M151" si="114">H136/10</f>
        <v>0</v>
      </c>
      <c r="L136" s="283">
        <f t="shared" si="114"/>
        <v>0</v>
      </c>
      <c r="M136" s="283">
        <f t="shared" si="114"/>
        <v>0</v>
      </c>
      <c r="N136" s="283">
        <v>1</v>
      </c>
      <c r="O136" s="283">
        <v>1</v>
      </c>
      <c r="P136" s="283">
        <v>0.03</v>
      </c>
      <c r="Q136" s="363">
        <f t="shared" ref="Q136:Q154" si="115">N136*O136*P136</f>
        <v>0.03</v>
      </c>
      <c r="R136" s="279">
        <f>Q136*G136</f>
        <v>0.89999999999999991</v>
      </c>
      <c r="S136" s="370" t="s">
        <v>346</v>
      </c>
      <c r="T136" s="282">
        <v>1</v>
      </c>
      <c r="U136" s="283"/>
      <c r="V136" s="283"/>
      <c r="W136" s="283"/>
      <c r="X136" s="283">
        <f t="shared" ref="X136:Z151" si="116">U136/100</f>
        <v>0</v>
      </c>
      <c r="Y136" s="283">
        <f t="shared" si="116"/>
        <v>0</v>
      </c>
      <c r="Z136" s="283">
        <f t="shared" si="116"/>
        <v>0</v>
      </c>
      <c r="AA136" s="283">
        <f t="shared" ref="AA136:AA154" si="117">Z136*Y136*X136</f>
        <v>0</v>
      </c>
      <c r="AB136" s="89">
        <v>590</v>
      </c>
      <c r="AC136" s="90">
        <f>AB136/$E136</f>
        <v>590</v>
      </c>
      <c r="AD136" s="91">
        <v>570</v>
      </c>
      <c r="AE136" s="92">
        <f>AD136/$E136</f>
        <v>570</v>
      </c>
      <c r="AF136" s="93">
        <v>560</v>
      </c>
      <c r="AG136" s="94">
        <f t="shared" ref="AG136:AG143" si="118">AF136/$E136</f>
        <v>560</v>
      </c>
      <c r="AH136" s="95">
        <v>530</v>
      </c>
      <c r="AI136" s="96">
        <f t="shared" ref="AI136:AI143" si="119">AH136/$E136</f>
        <v>530</v>
      </c>
      <c r="AJ136" s="97">
        <v>500</v>
      </c>
      <c r="AK136" s="98">
        <f t="shared" ref="AK136:AK143" si="120">AJ136/$E136</f>
        <v>500</v>
      </c>
      <c r="AL136" s="99">
        <v>485</v>
      </c>
      <c r="AM136" s="100">
        <f t="shared" ref="AM136:AM143" si="121">AL136/$E136</f>
        <v>485</v>
      </c>
      <c r="AN136" s="100">
        <v>105</v>
      </c>
      <c r="AO136" s="101">
        <v>105</v>
      </c>
      <c r="AP136" s="102">
        <v>470</v>
      </c>
      <c r="AQ136" s="103">
        <f t="shared" ref="AQ136:AQ143" si="122">AP136/$E136</f>
        <v>470</v>
      </c>
      <c r="AR136" s="104">
        <v>120</v>
      </c>
      <c r="AS136" s="105">
        <v>120</v>
      </c>
      <c r="AT136" s="106">
        <v>440</v>
      </c>
      <c r="AU136" s="107">
        <f t="shared" ref="AU136:AU143" si="123">AT136/$E136</f>
        <v>440</v>
      </c>
      <c r="AV136" s="107">
        <v>150</v>
      </c>
      <c r="AW136" s="108">
        <v>150</v>
      </c>
      <c r="AX136" s="109">
        <v>410</v>
      </c>
      <c r="AY136" s="110">
        <f t="shared" ref="AY136:AY143" si="124">AX136/$E136</f>
        <v>410</v>
      </c>
      <c r="AZ136" s="111">
        <v>180</v>
      </c>
      <c r="BA136" s="112">
        <v>180</v>
      </c>
      <c r="BB136" s="255">
        <v>294</v>
      </c>
      <c r="BC136" s="256">
        <f t="shared" ref="BC136:BC151" si="125">BB136/$E136</f>
        <v>294</v>
      </c>
      <c r="BD136" s="269">
        <f t="shared" ref="BD136:BD156" si="126">(AB136-BB136)/BB136</f>
        <v>1.0068027210884354</v>
      </c>
      <c r="BE136" s="270">
        <f t="shared" ref="BE136:BE156" si="127">(AX136-BB136)/BB136</f>
        <v>0.39455782312925169</v>
      </c>
    </row>
    <row r="137" spans="1:57" ht="40.5" customHeight="1">
      <c r="A137" t="s">
        <v>295</v>
      </c>
      <c r="B137" s="5"/>
      <c r="C137" s="64" t="s">
        <v>148</v>
      </c>
      <c r="D137" s="45"/>
      <c r="E137" s="87">
        <v>1</v>
      </c>
      <c r="F137" s="88" t="s">
        <v>28</v>
      </c>
      <c r="G137" s="373">
        <v>30</v>
      </c>
      <c r="H137" s="283">
        <v>0</v>
      </c>
      <c r="I137" s="283">
        <v>0</v>
      </c>
      <c r="J137" s="283">
        <v>0</v>
      </c>
      <c r="K137" s="283">
        <f t="shared" si="114"/>
        <v>0</v>
      </c>
      <c r="L137" s="283">
        <f t="shared" si="114"/>
        <v>0</v>
      </c>
      <c r="M137" s="283">
        <f t="shared" si="114"/>
        <v>0</v>
      </c>
      <c r="N137" s="283">
        <v>1</v>
      </c>
      <c r="O137" s="283">
        <v>1</v>
      </c>
      <c r="P137" s="283">
        <v>0.05</v>
      </c>
      <c r="Q137" s="363">
        <f t="shared" si="115"/>
        <v>0.05</v>
      </c>
      <c r="R137" s="279">
        <f t="shared" ref="R137:R154" si="128">Q137*G137</f>
        <v>1.5</v>
      </c>
      <c r="S137" s="370" t="s">
        <v>346</v>
      </c>
      <c r="T137" s="282">
        <v>1</v>
      </c>
      <c r="U137" s="283"/>
      <c r="V137" s="283"/>
      <c r="W137" s="283"/>
      <c r="X137" s="283">
        <f t="shared" si="116"/>
        <v>0</v>
      </c>
      <c r="Y137" s="283">
        <f t="shared" si="116"/>
        <v>0</v>
      </c>
      <c r="Z137" s="283">
        <f t="shared" si="116"/>
        <v>0</v>
      </c>
      <c r="AA137" s="283">
        <f t="shared" si="117"/>
        <v>0</v>
      </c>
      <c r="AB137" s="89">
        <v>880</v>
      </c>
      <c r="AC137" s="90">
        <f>AB137/$E137</f>
        <v>880</v>
      </c>
      <c r="AD137" s="91">
        <v>850</v>
      </c>
      <c r="AE137" s="92">
        <f>AD137/$E137</f>
        <v>850</v>
      </c>
      <c r="AF137" s="93">
        <v>835</v>
      </c>
      <c r="AG137" s="94">
        <f t="shared" si="118"/>
        <v>835</v>
      </c>
      <c r="AH137" s="95">
        <v>790</v>
      </c>
      <c r="AI137" s="96">
        <f t="shared" si="119"/>
        <v>790</v>
      </c>
      <c r="AJ137" s="97">
        <v>745</v>
      </c>
      <c r="AK137" s="98">
        <f t="shared" si="120"/>
        <v>745</v>
      </c>
      <c r="AL137" s="99">
        <v>730</v>
      </c>
      <c r="AM137" s="100">
        <f t="shared" si="121"/>
        <v>730</v>
      </c>
      <c r="AN137" s="100">
        <v>150</v>
      </c>
      <c r="AO137" s="101">
        <v>150</v>
      </c>
      <c r="AP137" s="102">
        <v>700</v>
      </c>
      <c r="AQ137" s="103">
        <f t="shared" si="122"/>
        <v>700</v>
      </c>
      <c r="AR137" s="104">
        <v>180</v>
      </c>
      <c r="AS137" s="105">
        <v>180</v>
      </c>
      <c r="AT137" s="106">
        <v>655</v>
      </c>
      <c r="AU137" s="107">
        <f t="shared" si="123"/>
        <v>655</v>
      </c>
      <c r="AV137" s="107">
        <v>225</v>
      </c>
      <c r="AW137" s="108">
        <v>225</v>
      </c>
      <c r="AX137" s="109">
        <v>615</v>
      </c>
      <c r="AY137" s="110">
        <f t="shared" si="124"/>
        <v>615</v>
      </c>
      <c r="AZ137" s="111">
        <v>265</v>
      </c>
      <c r="BA137" s="112">
        <v>265</v>
      </c>
      <c r="BB137" s="238">
        <v>440</v>
      </c>
      <c r="BC137" s="225">
        <f t="shared" si="125"/>
        <v>440</v>
      </c>
      <c r="BD137" s="271">
        <f t="shared" si="126"/>
        <v>1</v>
      </c>
      <c r="BE137" s="272">
        <f t="shared" si="127"/>
        <v>0.39772727272727271</v>
      </c>
    </row>
    <row r="138" spans="1:57" ht="40.5" customHeight="1">
      <c r="A138" t="s">
        <v>296</v>
      </c>
      <c r="B138" s="5"/>
      <c r="C138" s="64" t="s">
        <v>149</v>
      </c>
      <c r="D138" s="45"/>
      <c r="E138" s="87">
        <v>1</v>
      </c>
      <c r="F138" s="88" t="s">
        <v>28</v>
      </c>
      <c r="G138" s="373">
        <v>30</v>
      </c>
      <c r="H138" s="283">
        <v>0</v>
      </c>
      <c r="I138" s="283">
        <v>0</v>
      </c>
      <c r="J138" s="283">
        <v>0</v>
      </c>
      <c r="K138" s="283">
        <f t="shared" si="114"/>
        <v>0</v>
      </c>
      <c r="L138" s="283">
        <f t="shared" si="114"/>
        <v>0</v>
      </c>
      <c r="M138" s="283">
        <f t="shared" si="114"/>
        <v>0</v>
      </c>
      <c r="N138" s="283">
        <v>1</v>
      </c>
      <c r="O138" s="283">
        <v>1</v>
      </c>
      <c r="P138" s="283">
        <v>0.03</v>
      </c>
      <c r="Q138" s="363">
        <f t="shared" si="115"/>
        <v>0.03</v>
      </c>
      <c r="R138" s="279">
        <f t="shared" si="128"/>
        <v>0.89999999999999991</v>
      </c>
      <c r="S138" s="370" t="s">
        <v>346</v>
      </c>
      <c r="T138" s="282">
        <v>1</v>
      </c>
      <c r="U138" s="283"/>
      <c r="V138" s="283"/>
      <c r="W138" s="283"/>
      <c r="X138" s="283">
        <f t="shared" si="116"/>
        <v>0</v>
      </c>
      <c r="Y138" s="283">
        <f t="shared" si="116"/>
        <v>0</v>
      </c>
      <c r="Z138" s="283">
        <f t="shared" si="116"/>
        <v>0</v>
      </c>
      <c r="AA138" s="283">
        <f t="shared" si="117"/>
        <v>0</v>
      </c>
      <c r="AB138" s="89">
        <v>600</v>
      </c>
      <c r="AC138" s="90">
        <f t="shared" ref="AC138:AE141" si="129">AB138/$E138</f>
        <v>600</v>
      </c>
      <c r="AD138" s="91">
        <v>580</v>
      </c>
      <c r="AE138" s="92">
        <f t="shared" si="129"/>
        <v>580</v>
      </c>
      <c r="AF138" s="93">
        <v>570</v>
      </c>
      <c r="AG138" s="94">
        <f t="shared" si="118"/>
        <v>570</v>
      </c>
      <c r="AH138" s="95">
        <v>540</v>
      </c>
      <c r="AI138" s="96">
        <f t="shared" si="119"/>
        <v>540</v>
      </c>
      <c r="AJ138" s="97">
        <v>510</v>
      </c>
      <c r="AK138" s="98">
        <f t="shared" si="120"/>
        <v>510</v>
      </c>
      <c r="AL138" s="99">
        <v>495</v>
      </c>
      <c r="AM138" s="100">
        <f t="shared" si="121"/>
        <v>495</v>
      </c>
      <c r="AN138" s="100">
        <v>105</v>
      </c>
      <c r="AO138" s="101">
        <v>105</v>
      </c>
      <c r="AP138" s="102">
        <v>480</v>
      </c>
      <c r="AQ138" s="103">
        <f t="shared" si="122"/>
        <v>480</v>
      </c>
      <c r="AR138" s="104">
        <v>120</v>
      </c>
      <c r="AS138" s="105">
        <v>120</v>
      </c>
      <c r="AT138" s="106">
        <v>450</v>
      </c>
      <c r="AU138" s="107">
        <f t="shared" si="123"/>
        <v>450</v>
      </c>
      <c r="AV138" s="107">
        <v>150</v>
      </c>
      <c r="AW138" s="108">
        <v>150</v>
      </c>
      <c r="AX138" s="109">
        <v>420</v>
      </c>
      <c r="AY138" s="110">
        <f t="shared" si="124"/>
        <v>420</v>
      </c>
      <c r="AZ138" s="111">
        <v>180</v>
      </c>
      <c r="BA138" s="112">
        <v>180</v>
      </c>
      <c r="BB138" s="238">
        <v>299</v>
      </c>
      <c r="BC138" s="225">
        <f t="shared" si="125"/>
        <v>299</v>
      </c>
      <c r="BD138" s="271">
        <f t="shared" si="126"/>
        <v>1.0066889632107023</v>
      </c>
      <c r="BE138" s="272">
        <f t="shared" si="127"/>
        <v>0.40468227424749165</v>
      </c>
    </row>
    <row r="139" spans="1:57" ht="40.5" customHeight="1">
      <c r="A139" t="s">
        <v>297</v>
      </c>
      <c r="B139" s="5"/>
      <c r="C139" s="64" t="s">
        <v>150</v>
      </c>
      <c r="D139" s="45"/>
      <c r="E139" s="87">
        <v>1</v>
      </c>
      <c r="F139" s="88" t="s">
        <v>28</v>
      </c>
      <c r="G139" s="373">
        <v>30</v>
      </c>
      <c r="H139" s="283">
        <v>0</v>
      </c>
      <c r="I139" s="283">
        <v>0</v>
      </c>
      <c r="J139" s="283">
        <v>0</v>
      </c>
      <c r="K139" s="283">
        <f t="shared" si="114"/>
        <v>0</v>
      </c>
      <c r="L139" s="283">
        <f t="shared" si="114"/>
        <v>0</v>
      </c>
      <c r="M139" s="283">
        <f t="shared" si="114"/>
        <v>0</v>
      </c>
      <c r="N139" s="283">
        <v>1</v>
      </c>
      <c r="O139" s="283">
        <v>1</v>
      </c>
      <c r="P139" s="283">
        <v>0.05</v>
      </c>
      <c r="Q139" s="363">
        <f t="shared" si="115"/>
        <v>0.05</v>
      </c>
      <c r="R139" s="279">
        <f t="shared" si="128"/>
        <v>1.5</v>
      </c>
      <c r="S139" s="370" t="s">
        <v>346</v>
      </c>
      <c r="T139" s="282">
        <v>1</v>
      </c>
      <c r="U139" s="283"/>
      <c r="V139" s="283"/>
      <c r="W139" s="283"/>
      <c r="X139" s="283">
        <f t="shared" si="116"/>
        <v>0</v>
      </c>
      <c r="Y139" s="283">
        <f t="shared" si="116"/>
        <v>0</v>
      </c>
      <c r="Z139" s="283">
        <f t="shared" si="116"/>
        <v>0</v>
      </c>
      <c r="AA139" s="283">
        <f t="shared" si="117"/>
        <v>0</v>
      </c>
      <c r="AB139" s="89">
        <v>900</v>
      </c>
      <c r="AC139" s="90">
        <f t="shared" si="129"/>
        <v>900</v>
      </c>
      <c r="AD139" s="91">
        <v>870</v>
      </c>
      <c r="AE139" s="92">
        <f t="shared" si="129"/>
        <v>870</v>
      </c>
      <c r="AF139" s="93">
        <v>855</v>
      </c>
      <c r="AG139" s="94">
        <f t="shared" si="118"/>
        <v>855</v>
      </c>
      <c r="AH139" s="95">
        <v>810</v>
      </c>
      <c r="AI139" s="96">
        <f t="shared" si="119"/>
        <v>810</v>
      </c>
      <c r="AJ139" s="97">
        <v>765</v>
      </c>
      <c r="AK139" s="98">
        <f t="shared" si="120"/>
        <v>765</v>
      </c>
      <c r="AL139" s="99">
        <v>745</v>
      </c>
      <c r="AM139" s="100">
        <f t="shared" si="121"/>
        <v>745</v>
      </c>
      <c r="AN139" s="100">
        <v>155</v>
      </c>
      <c r="AO139" s="101">
        <v>155</v>
      </c>
      <c r="AP139" s="102">
        <v>720</v>
      </c>
      <c r="AQ139" s="103">
        <f t="shared" si="122"/>
        <v>720</v>
      </c>
      <c r="AR139" s="104">
        <v>180</v>
      </c>
      <c r="AS139" s="105">
        <v>180</v>
      </c>
      <c r="AT139" s="106">
        <v>675</v>
      </c>
      <c r="AU139" s="107">
        <f t="shared" si="123"/>
        <v>675</v>
      </c>
      <c r="AV139" s="107">
        <v>225</v>
      </c>
      <c r="AW139" s="108">
        <v>225</v>
      </c>
      <c r="AX139" s="109">
        <v>630</v>
      </c>
      <c r="AY139" s="110">
        <f t="shared" si="124"/>
        <v>630</v>
      </c>
      <c r="AZ139" s="111">
        <v>270</v>
      </c>
      <c r="BA139" s="112">
        <v>270</v>
      </c>
      <c r="BB139" s="238">
        <v>448</v>
      </c>
      <c r="BC139" s="225">
        <f t="shared" si="125"/>
        <v>448</v>
      </c>
      <c r="BD139" s="271">
        <f t="shared" si="126"/>
        <v>1.0089285714285714</v>
      </c>
      <c r="BE139" s="272">
        <f t="shared" si="127"/>
        <v>0.40625</v>
      </c>
    </row>
    <row r="140" spans="1:57" ht="40.5" customHeight="1">
      <c r="A140" t="s">
        <v>298</v>
      </c>
      <c r="B140" s="5"/>
      <c r="C140" s="64" t="s">
        <v>151</v>
      </c>
      <c r="D140" s="45"/>
      <c r="E140" s="87">
        <v>1</v>
      </c>
      <c r="F140" s="88" t="s">
        <v>28</v>
      </c>
      <c r="G140" s="373">
        <v>30</v>
      </c>
      <c r="H140" s="283">
        <v>0</v>
      </c>
      <c r="I140" s="283">
        <v>0</v>
      </c>
      <c r="J140" s="283">
        <v>0</v>
      </c>
      <c r="K140" s="283">
        <f t="shared" si="114"/>
        <v>0</v>
      </c>
      <c r="L140" s="283">
        <f t="shared" si="114"/>
        <v>0</v>
      </c>
      <c r="M140" s="283">
        <f t="shared" si="114"/>
        <v>0</v>
      </c>
      <c r="N140" s="283">
        <v>1</v>
      </c>
      <c r="O140" s="283">
        <v>1</v>
      </c>
      <c r="P140" s="283">
        <v>0.02</v>
      </c>
      <c r="Q140" s="363">
        <f t="shared" si="115"/>
        <v>0.02</v>
      </c>
      <c r="R140" s="279">
        <f t="shared" si="128"/>
        <v>0.6</v>
      </c>
      <c r="S140" s="370" t="s">
        <v>346</v>
      </c>
      <c r="T140" s="282">
        <v>1</v>
      </c>
      <c r="U140" s="283"/>
      <c r="V140" s="283"/>
      <c r="W140" s="283"/>
      <c r="X140" s="283">
        <f t="shared" si="116"/>
        <v>0</v>
      </c>
      <c r="Y140" s="283">
        <f t="shared" si="116"/>
        <v>0</v>
      </c>
      <c r="Z140" s="283">
        <f t="shared" si="116"/>
        <v>0</v>
      </c>
      <c r="AA140" s="283">
        <f t="shared" si="117"/>
        <v>0</v>
      </c>
      <c r="AB140" s="89">
        <v>520</v>
      </c>
      <c r="AC140" s="90">
        <f t="shared" si="129"/>
        <v>520</v>
      </c>
      <c r="AD140" s="91">
        <v>500</v>
      </c>
      <c r="AE140" s="92">
        <f t="shared" si="129"/>
        <v>500</v>
      </c>
      <c r="AF140" s="93">
        <v>490</v>
      </c>
      <c r="AG140" s="94">
        <f t="shared" si="118"/>
        <v>490</v>
      </c>
      <c r="AH140" s="95">
        <v>465</v>
      </c>
      <c r="AI140" s="96">
        <f t="shared" si="119"/>
        <v>465</v>
      </c>
      <c r="AJ140" s="97">
        <v>440</v>
      </c>
      <c r="AK140" s="98">
        <f t="shared" si="120"/>
        <v>440</v>
      </c>
      <c r="AL140" s="99">
        <v>430</v>
      </c>
      <c r="AM140" s="100">
        <f t="shared" si="121"/>
        <v>430</v>
      </c>
      <c r="AN140" s="100">
        <v>90</v>
      </c>
      <c r="AO140" s="101">
        <v>90</v>
      </c>
      <c r="AP140" s="102">
        <v>415</v>
      </c>
      <c r="AQ140" s="103">
        <f t="shared" si="122"/>
        <v>415</v>
      </c>
      <c r="AR140" s="104">
        <v>105</v>
      </c>
      <c r="AS140" s="105">
        <v>105</v>
      </c>
      <c r="AT140" s="106">
        <v>385</v>
      </c>
      <c r="AU140" s="107">
        <f t="shared" si="123"/>
        <v>385</v>
      </c>
      <c r="AV140" s="107">
        <v>135</v>
      </c>
      <c r="AW140" s="108">
        <v>135</v>
      </c>
      <c r="AX140" s="109">
        <v>360</v>
      </c>
      <c r="AY140" s="110">
        <f t="shared" si="124"/>
        <v>360</v>
      </c>
      <c r="AZ140" s="111">
        <v>160</v>
      </c>
      <c r="BA140" s="112">
        <v>160</v>
      </c>
      <c r="BB140" s="238">
        <v>260</v>
      </c>
      <c r="BC140" s="225">
        <f t="shared" si="125"/>
        <v>260</v>
      </c>
      <c r="BD140" s="271">
        <f t="shared" si="126"/>
        <v>1</v>
      </c>
      <c r="BE140" s="272">
        <f t="shared" si="127"/>
        <v>0.38461538461538464</v>
      </c>
    </row>
    <row r="141" spans="1:57" ht="40.5" customHeight="1">
      <c r="A141" t="s">
        <v>299</v>
      </c>
      <c r="B141" s="5"/>
      <c r="C141" s="64" t="s">
        <v>152</v>
      </c>
      <c r="D141" s="45"/>
      <c r="E141" s="87">
        <v>1</v>
      </c>
      <c r="F141" s="88" t="s">
        <v>28</v>
      </c>
      <c r="G141" s="373">
        <v>30</v>
      </c>
      <c r="H141" s="283">
        <v>0</v>
      </c>
      <c r="I141" s="283">
        <v>0</v>
      </c>
      <c r="J141" s="283">
        <v>0</v>
      </c>
      <c r="K141" s="283">
        <f t="shared" si="114"/>
        <v>0</v>
      </c>
      <c r="L141" s="283">
        <f t="shared" si="114"/>
        <v>0</v>
      </c>
      <c r="M141" s="283">
        <f t="shared" si="114"/>
        <v>0</v>
      </c>
      <c r="N141" s="283">
        <v>1</v>
      </c>
      <c r="O141" s="283">
        <v>1</v>
      </c>
      <c r="P141" s="283">
        <v>0.05</v>
      </c>
      <c r="Q141" s="363">
        <f t="shared" si="115"/>
        <v>0.05</v>
      </c>
      <c r="R141" s="279">
        <f t="shared" si="128"/>
        <v>1.5</v>
      </c>
      <c r="S141" s="370" t="s">
        <v>346</v>
      </c>
      <c r="T141" s="282">
        <v>1</v>
      </c>
      <c r="U141" s="283"/>
      <c r="V141" s="283"/>
      <c r="W141" s="283"/>
      <c r="X141" s="283">
        <f t="shared" si="116"/>
        <v>0</v>
      </c>
      <c r="Y141" s="283">
        <f t="shared" si="116"/>
        <v>0</v>
      </c>
      <c r="Z141" s="283">
        <f t="shared" si="116"/>
        <v>0</v>
      </c>
      <c r="AA141" s="283">
        <f t="shared" si="117"/>
        <v>0</v>
      </c>
      <c r="AB141" s="89">
        <v>945</v>
      </c>
      <c r="AC141" s="90">
        <f t="shared" si="129"/>
        <v>945</v>
      </c>
      <c r="AD141" s="91">
        <v>915</v>
      </c>
      <c r="AE141" s="92">
        <f t="shared" si="129"/>
        <v>915</v>
      </c>
      <c r="AF141" s="93">
        <v>895</v>
      </c>
      <c r="AG141" s="94">
        <f t="shared" si="118"/>
        <v>895</v>
      </c>
      <c r="AH141" s="95">
        <v>850</v>
      </c>
      <c r="AI141" s="96">
        <f t="shared" si="119"/>
        <v>850</v>
      </c>
      <c r="AJ141" s="97">
        <v>800</v>
      </c>
      <c r="AK141" s="98">
        <f t="shared" si="120"/>
        <v>800</v>
      </c>
      <c r="AL141" s="99">
        <v>780</v>
      </c>
      <c r="AM141" s="100">
        <f t="shared" si="121"/>
        <v>780</v>
      </c>
      <c r="AN141" s="100">
        <v>165</v>
      </c>
      <c r="AO141" s="101">
        <v>165</v>
      </c>
      <c r="AP141" s="102">
        <v>755</v>
      </c>
      <c r="AQ141" s="103">
        <f t="shared" si="122"/>
        <v>755</v>
      </c>
      <c r="AR141" s="104">
        <v>190</v>
      </c>
      <c r="AS141" s="105">
        <v>190</v>
      </c>
      <c r="AT141" s="106">
        <v>705</v>
      </c>
      <c r="AU141" s="107">
        <f t="shared" si="123"/>
        <v>705</v>
      </c>
      <c r="AV141" s="107">
        <v>240</v>
      </c>
      <c r="AW141" s="108">
        <v>240</v>
      </c>
      <c r="AX141" s="109">
        <v>660</v>
      </c>
      <c r="AY141" s="110">
        <f t="shared" si="124"/>
        <v>660</v>
      </c>
      <c r="AZ141" s="111">
        <v>285</v>
      </c>
      <c r="BA141" s="112">
        <v>285</v>
      </c>
      <c r="BB141" s="238">
        <v>471</v>
      </c>
      <c r="BC141" s="225">
        <f t="shared" si="125"/>
        <v>471</v>
      </c>
      <c r="BD141" s="271">
        <f t="shared" si="126"/>
        <v>1.0063694267515924</v>
      </c>
      <c r="BE141" s="272">
        <f t="shared" si="127"/>
        <v>0.40127388535031849</v>
      </c>
    </row>
    <row r="142" spans="1:57" ht="40.5" customHeight="1">
      <c r="A142" t="s">
        <v>300</v>
      </c>
      <c r="B142" s="5"/>
      <c r="C142" s="64" t="s">
        <v>153</v>
      </c>
      <c r="D142" s="45"/>
      <c r="E142" s="87">
        <v>0.92</v>
      </c>
      <c r="F142" s="88" t="s">
        <v>28</v>
      </c>
      <c r="G142" s="373">
        <v>30</v>
      </c>
      <c r="H142" s="283">
        <v>0</v>
      </c>
      <c r="I142" s="283">
        <v>0</v>
      </c>
      <c r="J142" s="283">
        <v>0</v>
      </c>
      <c r="K142" s="283">
        <f t="shared" si="114"/>
        <v>0</v>
      </c>
      <c r="L142" s="283">
        <f t="shared" si="114"/>
        <v>0</v>
      </c>
      <c r="M142" s="283">
        <f t="shared" si="114"/>
        <v>0</v>
      </c>
      <c r="N142" s="283">
        <v>1</v>
      </c>
      <c r="O142" s="283">
        <v>1</v>
      </c>
      <c r="P142" s="283">
        <v>0.05</v>
      </c>
      <c r="Q142" s="363">
        <f t="shared" si="115"/>
        <v>0.05</v>
      </c>
      <c r="R142" s="279">
        <f t="shared" si="128"/>
        <v>1.5</v>
      </c>
      <c r="S142" s="370" t="s">
        <v>346</v>
      </c>
      <c r="T142" s="282">
        <v>1</v>
      </c>
      <c r="U142" s="283"/>
      <c r="V142" s="283"/>
      <c r="W142" s="283"/>
      <c r="X142" s="283">
        <f t="shared" si="116"/>
        <v>0</v>
      </c>
      <c r="Y142" s="283">
        <f t="shared" si="116"/>
        <v>0</v>
      </c>
      <c r="Z142" s="283">
        <f t="shared" si="116"/>
        <v>0</v>
      </c>
      <c r="AA142" s="283">
        <f t="shared" si="117"/>
        <v>0</v>
      </c>
      <c r="AB142" s="89">
        <v>960</v>
      </c>
      <c r="AC142" s="90">
        <f>AB142/$E142</f>
        <v>1043.4782608695652</v>
      </c>
      <c r="AD142" s="91">
        <v>930</v>
      </c>
      <c r="AE142" s="92">
        <f>AD142/$E142</f>
        <v>1010.8695652173913</v>
      </c>
      <c r="AF142" s="93">
        <v>910</v>
      </c>
      <c r="AG142" s="94">
        <f t="shared" si="118"/>
        <v>989.13043478260863</v>
      </c>
      <c r="AH142" s="95">
        <v>860</v>
      </c>
      <c r="AI142" s="96">
        <f t="shared" si="119"/>
        <v>934.78260869565213</v>
      </c>
      <c r="AJ142" s="97">
        <v>815</v>
      </c>
      <c r="AK142" s="98">
        <f t="shared" si="120"/>
        <v>885.86956521739125</v>
      </c>
      <c r="AL142" s="99">
        <v>795</v>
      </c>
      <c r="AM142" s="100">
        <f t="shared" si="121"/>
        <v>864.13043478260863</v>
      </c>
      <c r="AN142" s="100">
        <v>165</v>
      </c>
      <c r="AO142" s="101">
        <v>165</v>
      </c>
      <c r="AP142" s="102">
        <v>765</v>
      </c>
      <c r="AQ142" s="103">
        <f t="shared" si="122"/>
        <v>831.52173913043475</v>
      </c>
      <c r="AR142" s="104">
        <v>195</v>
      </c>
      <c r="AS142" s="105">
        <v>195</v>
      </c>
      <c r="AT142" s="106">
        <v>715</v>
      </c>
      <c r="AU142" s="107">
        <f t="shared" si="123"/>
        <v>777.17391304347825</v>
      </c>
      <c r="AV142" s="107">
        <v>245</v>
      </c>
      <c r="AW142" s="108">
        <v>245</v>
      </c>
      <c r="AX142" s="109">
        <v>670</v>
      </c>
      <c r="AY142" s="110">
        <f t="shared" si="124"/>
        <v>728.26086956521738</v>
      </c>
      <c r="AZ142" s="111">
        <v>290</v>
      </c>
      <c r="BA142" s="112">
        <v>290</v>
      </c>
      <c r="BB142" s="238">
        <v>480</v>
      </c>
      <c r="BC142" s="225">
        <f t="shared" si="125"/>
        <v>521.73913043478262</v>
      </c>
      <c r="BD142" s="271">
        <f t="shared" si="126"/>
        <v>1</v>
      </c>
      <c r="BE142" s="272">
        <f t="shared" si="127"/>
        <v>0.39583333333333331</v>
      </c>
    </row>
    <row r="143" spans="1:57" ht="40.5" customHeight="1">
      <c r="A143" t="s">
        <v>301</v>
      </c>
      <c r="B143" s="5"/>
      <c r="C143" s="64" t="s">
        <v>154</v>
      </c>
      <c r="D143" s="45"/>
      <c r="E143" s="87">
        <v>0.92</v>
      </c>
      <c r="F143" s="88" t="s">
        <v>28</v>
      </c>
      <c r="G143" s="373">
        <v>30</v>
      </c>
      <c r="H143" s="283">
        <v>0</v>
      </c>
      <c r="I143" s="283">
        <v>0</v>
      </c>
      <c r="J143" s="283">
        <v>0</v>
      </c>
      <c r="K143" s="283">
        <f t="shared" si="114"/>
        <v>0</v>
      </c>
      <c r="L143" s="283">
        <f t="shared" si="114"/>
        <v>0</v>
      </c>
      <c r="M143" s="283">
        <f t="shared" si="114"/>
        <v>0</v>
      </c>
      <c r="N143" s="283">
        <v>1</v>
      </c>
      <c r="O143" s="283">
        <v>1</v>
      </c>
      <c r="P143" s="283">
        <v>7.0000000000000007E-2</v>
      </c>
      <c r="Q143" s="363">
        <f t="shared" si="115"/>
        <v>7.0000000000000007E-2</v>
      </c>
      <c r="R143" s="279">
        <f t="shared" si="128"/>
        <v>2.1</v>
      </c>
      <c r="S143" s="370" t="s">
        <v>346</v>
      </c>
      <c r="T143" s="282">
        <v>1</v>
      </c>
      <c r="U143" s="283"/>
      <c r="V143" s="283"/>
      <c r="W143" s="283"/>
      <c r="X143" s="283">
        <f t="shared" si="116"/>
        <v>0</v>
      </c>
      <c r="Y143" s="283">
        <f t="shared" si="116"/>
        <v>0</v>
      </c>
      <c r="Z143" s="283">
        <f t="shared" si="116"/>
        <v>0</v>
      </c>
      <c r="AA143" s="283">
        <f t="shared" si="117"/>
        <v>0</v>
      </c>
      <c r="AB143" s="89">
        <v>1280</v>
      </c>
      <c r="AC143" s="90">
        <f>AB143/$E143</f>
        <v>1391.304347826087</v>
      </c>
      <c r="AD143" s="91">
        <v>1240</v>
      </c>
      <c r="AE143" s="92">
        <f>AD143/$E143</f>
        <v>1347.8260869565217</v>
      </c>
      <c r="AF143" s="93">
        <v>1215</v>
      </c>
      <c r="AG143" s="94">
        <f t="shared" si="118"/>
        <v>1320.6521739130435</v>
      </c>
      <c r="AH143" s="95">
        <v>1150</v>
      </c>
      <c r="AI143" s="96">
        <f t="shared" si="119"/>
        <v>1250</v>
      </c>
      <c r="AJ143" s="97">
        <v>1085</v>
      </c>
      <c r="AK143" s="98">
        <f t="shared" si="120"/>
        <v>1179.3478260869565</v>
      </c>
      <c r="AL143" s="99">
        <v>1060</v>
      </c>
      <c r="AM143" s="100">
        <f t="shared" si="121"/>
        <v>1152.1739130434783</v>
      </c>
      <c r="AN143" s="100">
        <v>220</v>
      </c>
      <c r="AO143" s="101">
        <v>220</v>
      </c>
      <c r="AP143" s="102">
        <v>1020</v>
      </c>
      <c r="AQ143" s="103">
        <f t="shared" si="122"/>
        <v>1108.695652173913</v>
      </c>
      <c r="AR143" s="104">
        <v>260</v>
      </c>
      <c r="AS143" s="105">
        <v>260</v>
      </c>
      <c r="AT143" s="106">
        <v>955</v>
      </c>
      <c r="AU143" s="107">
        <f t="shared" si="123"/>
        <v>1038.0434782608695</v>
      </c>
      <c r="AV143" s="107">
        <v>325</v>
      </c>
      <c r="AW143" s="108">
        <v>325</v>
      </c>
      <c r="AX143" s="109">
        <v>895</v>
      </c>
      <c r="AY143" s="110">
        <f t="shared" si="124"/>
        <v>972.82608695652175</v>
      </c>
      <c r="AZ143" s="111">
        <v>385</v>
      </c>
      <c r="BA143" s="112">
        <v>385</v>
      </c>
      <c r="BB143" s="238">
        <v>639</v>
      </c>
      <c r="BC143" s="225">
        <f t="shared" si="125"/>
        <v>694.56521739130437</v>
      </c>
      <c r="BD143" s="271">
        <f t="shared" si="126"/>
        <v>1.0031298904538342</v>
      </c>
      <c r="BE143" s="272">
        <f t="shared" si="127"/>
        <v>0.40062597809076683</v>
      </c>
    </row>
    <row r="144" spans="1:57" ht="40.5" customHeight="1">
      <c r="A144" t="s">
        <v>302</v>
      </c>
      <c r="B144" s="5"/>
      <c r="C144" s="64" t="s">
        <v>155</v>
      </c>
      <c r="D144" s="45"/>
      <c r="E144" s="87">
        <v>1</v>
      </c>
      <c r="F144" s="88" t="s">
        <v>28</v>
      </c>
      <c r="G144" s="373">
        <v>30</v>
      </c>
      <c r="H144" s="283">
        <v>0</v>
      </c>
      <c r="I144" s="283">
        <v>0</v>
      </c>
      <c r="J144" s="283">
        <v>0</v>
      </c>
      <c r="K144" s="283">
        <f t="shared" si="114"/>
        <v>0</v>
      </c>
      <c r="L144" s="283">
        <f t="shared" si="114"/>
        <v>0</v>
      </c>
      <c r="M144" s="283">
        <f t="shared" si="114"/>
        <v>0</v>
      </c>
      <c r="N144" s="283">
        <v>1</v>
      </c>
      <c r="O144" s="283">
        <v>1</v>
      </c>
      <c r="P144" s="283">
        <v>0.05</v>
      </c>
      <c r="Q144" s="363">
        <f t="shared" si="115"/>
        <v>0.05</v>
      </c>
      <c r="R144" s="279">
        <f t="shared" si="128"/>
        <v>1.5</v>
      </c>
      <c r="S144" s="370" t="s">
        <v>346</v>
      </c>
      <c r="T144" s="282">
        <v>1</v>
      </c>
      <c r="U144" s="283"/>
      <c r="V144" s="283"/>
      <c r="W144" s="283"/>
      <c r="X144" s="283">
        <f t="shared" si="116"/>
        <v>0</v>
      </c>
      <c r="Y144" s="283">
        <f t="shared" si="116"/>
        <v>0</v>
      </c>
      <c r="Z144" s="283">
        <f t="shared" si="116"/>
        <v>0</v>
      </c>
      <c r="AA144" s="283">
        <f t="shared" si="117"/>
        <v>0</v>
      </c>
      <c r="AB144" s="89">
        <v>920</v>
      </c>
      <c r="AC144" s="90">
        <f t="shared" ref="AC144:AE151" si="130">AB144/$E144</f>
        <v>920</v>
      </c>
      <c r="AD144" s="91">
        <v>890</v>
      </c>
      <c r="AE144" s="92">
        <f t="shared" si="130"/>
        <v>890</v>
      </c>
      <c r="AF144" s="93">
        <v>870</v>
      </c>
      <c r="AG144" s="94">
        <f t="shared" ref="AG144:AG151" si="131">AF144/$E144</f>
        <v>870</v>
      </c>
      <c r="AH144" s="95">
        <v>825</v>
      </c>
      <c r="AI144" s="96">
        <f t="shared" ref="AI144:AI151" si="132">AH144/$E144</f>
        <v>825</v>
      </c>
      <c r="AJ144" s="97">
        <v>780</v>
      </c>
      <c r="AK144" s="98">
        <f t="shared" ref="AK144:AK151" si="133">AJ144/$E144</f>
        <v>780</v>
      </c>
      <c r="AL144" s="99">
        <v>760</v>
      </c>
      <c r="AM144" s="100">
        <f t="shared" ref="AM144:AM151" si="134">AL144/$E144</f>
        <v>760</v>
      </c>
      <c r="AN144" s="100">
        <v>160</v>
      </c>
      <c r="AO144" s="101">
        <v>160</v>
      </c>
      <c r="AP144" s="102">
        <v>735</v>
      </c>
      <c r="AQ144" s="103">
        <f t="shared" ref="AQ144:AQ151" si="135">AP144/$E144</f>
        <v>735</v>
      </c>
      <c r="AR144" s="104">
        <v>185</v>
      </c>
      <c r="AS144" s="105">
        <v>185</v>
      </c>
      <c r="AT144" s="106">
        <v>685</v>
      </c>
      <c r="AU144" s="107">
        <f t="shared" ref="AU144:AU151" si="136">AT144/$E144</f>
        <v>685</v>
      </c>
      <c r="AV144" s="107">
        <v>235</v>
      </c>
      <c r="AW144" s="108">
        <v>235</v>
      </c>
      <c r="AX144" s="109">
        <v>640</v>
      </c>
      <c r="AY144" s="110">
        <f t="shared" ref="AY144:AY151" si="137">AX144/$E144</f>
        <v>640</v>
      </c>
      <c r="AZ144" s="111">
        <v>280</v>
      </c>
      <c r="BA144" s="112">
        <v>280</v>
      </c>
      <c r="BB144" s="238">
        <v>457</v>
      </c>
      <c r="BC144" s="225">
        <f t="shared" si="125"/>
        <v>457</v>
      </c>
      <c r="BD144" s="271">
        <f t="shared" si="126"/>
        <v>1.013129102844639</v>
      </c>
      <c r="BE144" s="272">
        <f t="shared" si="127"/>
        <v>0.40043763676148797</v>
      </c>
    </row>
    <row r="145" spans="1:57" ht="40.5" customHeight="1">
      <c r="A145" t="s">
        <v>303</v>
      </c>
      <c r="B145" s="5"/>
      <c r="C145" s="64" t="s">
        <v>156</v>
      </c>
      <c r="D145" s="45"/>
      <c r="E145" s="87">
        <v>1</v>
      </c>
      <c r="F145" s="88" t="s">
        <v>28</v>
      </c>
      <c r="G145" s="373">
        <v>30</v>
      </c>
      <c r="H145" s="283">
        <v>0</v>
      </c>
      <c r="I145" s="283">
        <v>0</v>
      </c>
      <c r="J145" s="283">
        <v>0</v>
      </c>
      <c r="K145" s="283">
        <f t="shared" si="114"/>
        <v>0</v>
      </c>
      <c r="L145" s="283">
        <f t="shared" si="114"/>
        <v>0</v>
      </c>
      <c r="M145" s="283">
        <f t="shared" si="114"/>
        <v>0</v>
      </c>
      <c r="N145" s="283">
        <v>1</v>
      </c>
      <c r="O145" s="283">
        <v>1</v>
      </c>
      <c r="P145" s="283">
        <v>7.0000000000000007E-2</v>
      </c>
      <c r="Q145" s="363">
        <f t="shared" si="115"/>
        <v>7.0000000000000007E-2</v>
      </c>
      <c r="R145" s="279">
        <f t="shared" si="128"/>
        <v>2.1</v>
      </c>
      <c r="S145" s="370" t="s">
        <v>346</v>
      </c>
      <c r="T145" s="282">
        <v>1</v>
      </c>
      <c r="U145" s="283"/>
      <c r="V145" s="283"/>
      <c r="W145" s="283"/>
      <c r="X145" s="283">
        <f t="shared" si="116"/>
        <v>0</v>
      </c>
      <c r="Y145" s="283">
        <f t="shared" si="116"/>
        <v>0</v>
      </c>
      <c r="Z145" s="283">
        <f t="shared" si="116"/>
        <v>0</v>
      </c>
      <c r="AA145" s="283">
        <f t="shared" si="117"/>
        <v>0</v>
      </c>
      <c r="AB145" s="89">
        <v>1230</v>
      </c>
      <c r="AC145" s="90">
        <f t="shared" si="130"/>
        <v>1230</v>
      </c>
      <c r="AD145" s="91">
        <v>1190</v>
      </c>
      <c r="AE145" s="92">
        <f t="shared" si="130"/>
        <v>1190</v>
      </c>
      <c r="AF145" s="93">
        <v>1165</v>
      </c>
      <c r="AG145" s="94">
        <f t="shared" si="131"/>
        <v>1165</v>
      </c>
      <c r="AH145" s="95">
        <v>1105</v>
      </c>
      <c r="AI145" s="96">
        <f t="shared" si="132"/>
        <v>1105</v>
      </c>
      <c r="AJ145" s="97">
        <v>1045</v>
      </c>
      <c r="AK145" s="98">
        <f t="shared" si="133"/>
        <v>1045</v>
      </c>
      <c r="AL145" s="99">
        <v>1020</v>
      </c>
      <c r="AM145" s="100">
        <f t="shared" si="134"/>
        <v>1020</v>
      </c>
      <c r="AN145" s="100">
        <v>210</v>
      </c>
      <c r="AO145" s="101">
        <v>210</v>
      </c>
      <c r="AP145" s="102">
        <v>980</v>
      </c>
      <c r="AQ145" s="103">
        <f t="shared" si="135"/>
        <v>980</v>
      </c>
      <c r="AR145" s="104">
        <v>250</v>
      </c>
      <c r="AS145" s="105">
        <v>250</v>
      </c>
      <c r="AT145" s="106">
        <v>920</v>
      </c>
      <c r="AU145" s="107">
        <f t="shared" si="136"/>
        <v>920</v>
      </c>
      <c r="AV145" s="107">
        <v>310</v>
      </c>
      <c r="AW145" s="108">
        <v>310</v>
      </c>
      <c r="AX145" s="109">
        <v>860</v>
      </c>
      <c r="AY145" s="110">
        <f t="shared" si="137"/>
        <v>860</v>
      </c>
      <c r="AZ145" s="111">
        <v>370</v>
      </c>
      <c r="BA145" s="112">
        <v>370</v>
      </c>
      <c r="BB145" s="238">
        <v>613</v>
      </c>
      <c r="BC145" s="225">
        <f t="shared" si="125"/>
        <v>613</v>
      </c>
      <c r="BD145" s="271">
        <f t="shared" si="126"/>
        <v>1.0065252854812399</v>
      </c>
      <c r="BE145" s="272">
        <f t="shared" si="127"/>
        <v>0.40293637846655789</v>
      </c>
    </row>
    <row r="146" spans="1:57" ht="40.5" customHeight="1">
      <c r="A146" t="s">
        <v>304</v>
      </c>
      <c r="B146" s="5"/>
      <c r="C146" s="64" t="s">
        <v>157</v>
      </c>
      <c r="D146" s="45"/>
      <c r="E146" s="87">
        <v>1</v>
      </c>
      <c r="F146" s="88" t="s">
        <v>28</v>
      </c>
      <c r="G146" s="373">
        <v>30</v>
      </c>
      <c r="H146" s="283">
        <v>0</v>
      </c>
      <c r="I146" s="283">
        <v>0</v>
      </c>
      <c r="J146" s="283">
        <v>0</v>
      </c>
      <c r="K146" s="283">
        <f t="shared" si="114"/>
        <v>0</v>
      </c>
      <c r="L146" s="283">
        <f t="shared" si="114"/>
        <v>0</v>
      </c>
      <c r="M146" s="283">
        <f t="shared" si="114"/>
        <v>0</v>
      </c>
      <c r="N146" s="283">
        <v>1</v>
      </c>
      <c r="O146" s="283">
        <v>1</v>
      </c>
      <c r="P146" s="283">
        <v>0.03</v>
      </c>
      <c r="Q146" s="363">
        <f t="shared" si="115"/>
        <v>0.03</v>
      </c>
      <c r="R146" s="279">
        <f t="shared" si="128"/>
        <v>0.89999999999999991</v>
      </c>
      <c r="S146" s="370" t="s">
        <v>346</v>
      </c>
      <c r="T146" s="282">
        <v>1</v>
      </c>
      <c r="U146" s="283"/>
      <c r="V146" s="283"/>
      <c r="W146" s="283"/>
      <c r="X146" s="283">
        <f t="shared" si="116"/>
        <v>0</v>
      </c>
      <c r="Y146" s="283">
        <f t="shared" si="116"/>
        <v>0</v>
      </c>
      <c r="Z146" s="283">
        <f t="shared" si="116"/>
        <v>0</v>
      </c>
      <c r="AA146" s="283">
        <f t="shared" si="117"/>
        <v>0</v>
      </c>
      <c r="AB146" s="89">
        <v>630</v>
      </c>
      <c r="AC146" s="90">
        <f t="shared" si="130"/>
        <v>630</v>
      </c>
      <c r="AD146" s="91">
        <v>610</v>
      </c>
      <c r="AE146" s="92">
        <f t="shared" si="130"/>
        <v>610</v>
      </c>
      <c r="AF146" s="93">
        <v>595</v>
      </c>
      <c r="AG146" s="94">
        <f t="shared" si="131"/>
        <v>595</v>
      </c>
      <c r="AH146" s="95">
        <v>565</v>
      </c>
      <c r="AI146" s="96">
        <f t="shared" si="132"/>
        <v>565</v>
      </c>
      <c r="AJ146" s="97">
        <v>535</v>
      </c>
      <c r="AK146" s="98">
        <f t="shared" si="133"/>
        <v>535</v>
      </c>
      <c r="AL146" s="99">
        <v>520</v>
      </c>
      <c r="AM146" s="100">
        <f t="shared" si="134"/>
        <v>520</v>
      </c>
      <c r="AN146" s="100">
        <v>110</v>
      </c>
      <c r="AO146" s="101">
        <v>110</v>
      </c>
      <c r="AP146" s="102">
        <v>500</v>
      </c>
      <c r="AQ146" s="103">
        <f t="shared" si="135"/>
        <v>500</v>
      </c>
      <c r="AR146" s="104">
        <v>130</v>
      </c>
      <c r="AS146" s="105">
        <v>130</v>
      </c>
      <c r="AT146" s="106">
        <v>470</v>
      </c>
      <c r="AU146" s="107">
        <f t="shared" si="136"/>
        <v>470</v>
      </c>
      <c r="AV146" s="107">
        <v>160</v>
      </c>
      <c r="AW146" s="108">
        <v>160</v>
      </c>
      <c r="AX146" s="109">
        <v>440</v>
      </c>
      <c r="AY146" s="110">
        <f t="shared" si="137"/>
        <v>440</v>
      </c>
      <c r="AZ146" s="111">
        <v>190</v>
      </c>
      <c r="BA146" s="112">
        <v>190</v>
      </c>
      <c r="BB146" s="238">
        <v>313</v>
      </c>
      <c r="BC146" s="225">
        <f t="shared" si="125"/>
        <v>313</v>
      </c>
      <c r="BD146" s="271">
        <f t="shared" si="126"/>
        <v>1.0127795527156549</v>
      </c>
      <c r="BE146" s="272">
        <f t="shared" si="127"/>
        <v>0.40575079872204473</v>
      </c>
    </row>
    <row r="147" spans="1:57" ht="40.5" customHeight="1">
      <c r="A147" t="s">
        <v>305</v>
      </c>
      <c r="B147" s="5"/>
      <c r="C147" s="64" t="s">
        <v>158</v>
      </c>
      <c r="D147" s="45"/>
      <c r="E147" s="87">
        <v>1</v>
      </c>
      <c r="F147" s="88" t="s">
        <v>28</v>
      </c>
      <c r="G147" s="373">
        <v>30</v>
      </c>
      <c r="H147" s="283">
        <v>0</v>
      </c>
      <c r="I147" s="283">
        <v>0</v>
      </c>
      <c r="J147" s="283">
        <v>0</v>
      </c>
      <c r="K147" s="283">
        <f t="shared" si="114"/>
        <v>0</v>
      </c>
      <c r="L147" s="283">
        <f t="shared" si="114"/>
        <v>0</v>
      </c>
      <c r="M147" s="283">
        <f t="shared" si="114"/>
        <v>0</v>
      </c>
      <c r="N147" s="283">
        <v>1</v>
      </c>
      <c r="O147" s="283">
        <v>1</v>
      </c>
      <c r="P147" s="283">
        <v>0.05</v>
      </c>
      <c r="Q147" s="363">
        <f t="shared" si="115"/>
        <v>0.05</v>
      </c>
      <c r="R147" s="279">
        <f t="shared" si="128"/>
        <v>1.5</v>
      </c>
      <c r="S147" s="370" t="s">
        <v>346</v>
      </c>
      <c r="T147" s="282">
        <v>1</v>
      </c>
      <c r="U147" s="283"/>
      <c r="V147" s="283"/>
      <c r="W147" s="283"/>
      <c r="X147" s="283">
        <f t="shared" si="116"/>
        <v>0</v>
      </c>
      <c r="Y147" s="283">
        <f t="shared" si="116"/>
        <v>0</v>
      </c>
      <c r="Z147" s="283">
        <f t="shared" si="116"/>
        <v>0</v>
      </c>
      <c r="AA147" s="283">
        <f t="shared" si="117"/>
        <v>0</v>
      </c>
      <c r="AB147" s="89">
        <v>925</v>
      </c>
      <c r="AC147" s="90">
        <f t="shared" si="130"/>
        <v>925</v>
      </c>
      <c r="AD147" s="91">
        <v>895</v>
      </c>
      <c r="AE147" s="92">
        <f t="shared" si="130"/>
        <v>895</v>
      </c>
      <c r="AF147" s="93">
        <v>875</v>
      </c>
      <c r="AG147" s="94">
        <f t="shared" si="131"/>
        <v>875</v>
      </c>
      <c r="AH147" s="95">
        <v>830</v>
      </c>
      <c r="AI147" s="96">
        <f t="shared" si="132"/>
        <v>830</v>
      </c>
      <c r="AJ147" s="97">
        <v>785</v>
      </c>
      <c r="AK147" s="98">
        <f t="shared" si="133"/>
        <v>785</v>
      </c>
      <c r="AL147" s="99">
        <v>765</v>
      </c>
      <c r="AM147" s="100">
        <f t="shared" si="134"/>
        <v>765</v>
      </c>
      <c r="AN147" s="100">
        <v>160</v>
      </c>
      <c r="AO147" s="101">
        <v>160</v>
      </c>
      <c r="AP147" s="102">
        <v>740</v>
      </c>
      <c r="AQ147" s="103">
        <f t="shared" si="135"/>
        <v>740</v>
      </c>
      <c r="AR147" s="104">
        <v>185</v>
      </c>
      <c r="AS147" s="105">
        <v>185</v>
      </c>
      <c r="AT147" s="106">
        <v>690</v>
      </c>
      <c r="AU147" s="107">
        <f t="shared" si="136"/>
        <v>690</v>
      </c>
      <c r="AV147" s="107">
        <v>235</v>
      </c>
      <c r="AW147" s="108">
        <v>235</v>
      </c>
      <c r="AX147" s="109">
        <v>645</v>
      </c>
      <c r="AY147" s="110">
        <f t="shared" si="137"/>
        <v>645</v>
      </c>
      <c r="AZ147" s="111">
        <v>280</v>
      </c>
      <c r="BA147" s="112">
        <v>280</v>
      </c>
      <c r="BB147" s="238">
        <v>462</v>
      </c>
      <c r="BC147" s="225">
        <f t="shared" si="125"/>
        <v>462</v>
      </c>
      <c r="BD147" s="271">
        <f t="shared" si="126"/>
        <v>1.0021645021645023</v>
      </c>
      <c r="BE147" s="272">
        <f t="shared" si="127"/>
        <v>0.39610389610389612</v>
      </c>
    </row>
    <row r="148" spans="1:57" ht="40.5" customHeight="1">
      <c r="A148" t="s">
        <v>306</v>
      </c>
      <c r="B148" s="5"/>
      <c r="C148" s="64" t="s">
        <v>159</v>
      </c>
      <c r="D148" s="45"/>
      <c r="E148" s="87">
        <v>1</v>
      </c>
      <c r="F148" s="88" t="s">
        <v>28</v>
      </c>
      <c r="G148" s="374">
        <v>30</v>
      </c>
      <c r="H148" s="285">
        <v>0</v>
      </c>
      <c r="I148" s="285">
        <v>0</v>
      </c>
      <c r="J148" s="285">
        <v>0</v>
      </c>
      <c r="K148" s="285">
        <f t="shared" si="114"/>
        <v>0</v>
      </c>
      <c r="L148" s="285">
        <f t="shared" si="114"/>
        <v>0</v>
      </c>
      <c r="M148" s="285">
        <f t="shared" si="114"/>
        <v>0</v>
      </c>
      <c r="N148" s="285">
        <v>1</v>
      </c>
      <c r="O148" s="285">
        <v>1</v>
      </c>
      <c r="P148" s="285">
        <v>0.05</v>
      </c>
      <c r="Q148" s="363">
        <f t="shared" si="115"/>
        <v>0.05</v>
      </c>
      <c r="R148" s="279">
        <f t="shared" si="128"/>
        <v>1.5</v>
      </c>
      <c r="S148" s="370" t="s">
        <v>346</v>
      </c>
      <c r="T148" s="284">
        <v>1</v>
      </c>
      <c r="U148" s="285"/>
      <c r="V148" s="285"/>
      <c r="W148" s="285"/>
      <c r="X148" s="285">
        <f t="shared" si="116"/>
        <v>0</v>
      </c>
      <c r="Y148" s="285">
        <f t="shared" si="116"/>
        <v>0</v>
      </c>
      <c r="Z148" s="285">
        <f t="shared" si="116"/>
        <v>0</v>
      </c>
      <c r="AA148" s="285">
        <f t="shared" si="117"/>
        <v>0</v>
      </c>
      <c r="AB148" s="89">
        <v>900</v>
      </c>
      <c r="AC148" s="90">
        <f t="shared" si="130"/>
        <v>900</v>
      </c>
      <c r="AD148" s="91">
        <v>870</v>
      </c>
      <c r="AE148" s="92">
        <f t="shared" si="130"/>
        <v>870</v>
      </c>
      <c r="AF148" s="93">
        <v>855</v>
      </c>
      <c r="AG148" s="94">
        <f t="shared" si="131"/>
        <v>855</v>
      </c>
      <c r="AH148" s="95">
        <v>810</v>
      </c>
      <c r="AI148" s="96">
        <f t="shared" si="132"/>
        <v>810</v>
      </c>
      <c r="AJ148" s="97">
        <v>765</v>
      </c>
      <c r="AK148" s="98">
        <f t="shared" si="133"/>
        <v>765</v>
      </c>
      <c r="AL148" s="99">
        <v>745</v>
      </c>
      <c r="AM148" s="100">
        <f t="shared" si="134"/>
        <v>745</v>
      </c>
      <c r="AN148" s="100">
        <v>155</v>
      </c>
      <c r="AO148" s="101">
        <v>155</v>
      </c>
      <c r="AP148" s="102">
        <v>720</v>
      </c>
      <c r="AQ148" s="103">
        <f t="shared" si="135"/>
        <v>720</v>
      </c>
      <c r="AR148" s="104">
        <v>180</v>
      </c>
      <c r="AS148" s="105">
        <v>180</v>
      </c>
      <c r="AT148" s="106">
        <v>675</v>
      </c>
      <c r="AU148" s="107">
        <f t="shared" si="136"/>
        <v>675</v>
      </c>
      <c r="AV148" s="107">
        <v>225</v>
      </c>
      <c r="AW148" s="108">
        <v>225</v>
      </c>
      <c r="AX148" s="109">
        <v>630</v>
      </c>
      <c r="AY148" s="110">
        <f t="shared" si="137"/>
        <v>630</v>
      </c>
      <c r="AZ148" s="111">
        <v>270</v>
      </c>
      <c r="BA148" s="112">
        <v>270</v>
      </c>
      <c r="BB148" s="238"/>
      <c r="BC148" s="225">
        <f t="shared" si="125"/>
        <v>0</v>
      </c>
      <c r="BD148" s="271" t="e">
        <f t="shared" si="126"/>
        <v>#DIV/0!</v>
      </c>
      <c r="BE148" s="272" t="e">
        <f t="shared" si="127"/>
        <v>#DIV/0!</v>
      </c>
    </row>
    <row r="149" spans="1:57" ht="40.5" customHeight="1">
      <c r="A149" t="s">
        <v>307</v>
      </c>
      <c r="B149" s="5"/>
      <c r="C149" s="64" t="s">
        <v>160</v>
      </c>
      <c r="D149" s="45"/>
      <c r="E149" s="87">
        <v>1</v>
      </c>
      <c r="F149" s="88" t="s">
        <v>28</v>
      </c>
      <c r="G149" s="374">
        <v>30</v>
      </c>
      <c r="H149" s="285">
        <v>0</v>
      </c>
      <c r="I149" s="285">
        <v>0</v>
      </c>
      <c r="J149" s="285">
        <v>0</v>
      </c>
      <c r="K149" s="285">
        <f t="shared" si="114"/>
        <v>0</v>
      </c>
      <c r="L149" s="285">
        <f t="shared" si="114"/>
        <v>0</v>
      </c>
      <c r="M149" s="285">
        <f t="shared" si="114"/>
        <v>0</v>
      </c>
      <c r="N149" s="285">
        <v>1</v>
      </c>
      <c r="O149" s="285">
        <v>1</v>
      </c>
      <c r="P149" s="285">
        <v>7.0000000000000007E-2</v>
      </c>
      <c r="Q149" s="363">
        <f t="shared" si="115"/>
        <v>7.0000000000000007E-2</v>
      </c>
      <c r="R149" s="279">
        <f t="shared" si="128"/>
        <v>2.1</v>
      </c>
      <c r="S149" s="370" t="s">
        <v>346</v>
      </c>
      <c r="T149" s="284">
        <v>1</v>
      </c>
      <c r="U149" s="285"/>
      <c r="V149" s="285"/>
      <c r="W149" s="285"/>
      <c r="X149" s="285">
        <f t="shared" si="116"/>
        <v>0</v>
      </c>
      <c r="Y149" s="285">
        <f t="shared" si="116"/>
        <v>0</v>
      </c>
      <c r="Z149" s="285">
        <f t="shared" si="116"/>
        <v>0</v>
      </c>
      <c r="AA149" s="285">
        <f t="shared" si="117"/>
        <v>0</v>
      </c>
      <c r="AB149" s="89">
        <v>1100</v>
      </c>
      <c r="AC149" s="90">
        <f t="shared" si="130"/>
        <v>1100</v>
      </c>
      <c r="AD149" s="91">
        <v>1065</v>
      </c>
      <c r="AE149" s="92">
        <f t="shared" si="130"/>
        <v>1065</v>
      </c>
      <c r="AF149" s="93">
        <v>1045</v>
      </c>
      <c r="AG149" s="94">
        <f t="shared" si="131"/>
        <v>1045</v>
      </c>
      <c r="AH149" s="95">
        <v>990</v>
      </c>
      <c r="AI149" s="96">
        <f t="shared" si="132"/>
        <v>990</v>
      </c>
      <c r="AJ149" s="97">
        <v>935</v>
      </c>
      <c r="AK149" s="98">
        <f t="shared" si="133"/>
        <v>935</v>
      </c>
      <c r="AL149" s="99">
        <v>910</v>
      </c>
      <c r="AM149" s="100">
        <f t="shared" si="134"/>
        <v>910</v>
      </c>
      <c r="AN149" s="100">
        <v>190</v>
      </c>
      <c r="AO149" s="101">
        <v>190</v>
      </c>
      <c r="AP149" s="102">
        <v>880</v>
      </c>
      <c r="AQ149" s="103">
        <f t="shared" si="135"/>
        <v>880</v>
      </c>
      <c r="AR149" s="104">
        <v>220</v>
      </c>
      <c r="AS149" s="105">
        <v>220</v>
      </c>
      <c r="AT149" s="106">
        <v>825</v>
      </c>
      <c r="AU149" s="107">
        <f t="shared" si="136"/>
        <v>825</v>
      </c>
      <c r="AV149" s="107">
        <v>275</v>
      </c>
      <c r="AW149" s="108">
        <v>275</v>
      </c>
      <c r="AX149" s="109">
        <v>770</v>
      </c>
      <c r="AY149" s="110">
        <f t="shared" si="137"/>
        <v>770</v>
      </c>
      <c r="AZ149" s="111">
        <v>330</v>
      </c>
      <c r="BA149" s="112">
        <v>330</v>
      </c>
      <c r="BB149" s="238"/>
      <c r="BC149" s="225">
        <f t="shared" si="125"/>
        <v>0</v>
      </c>
      <c r="BD149" s="271" t="e">
        <f t="shared" si="126"/>
        <v>#DIV/0!</v>
      </c>
      <c r="BE149" s="272" t="e">
        <f t="shared" si="127"/>
        <v>#DIV/0!</v>
      </c>
    </row>
    <row r="150" spans="1:57" ht="40.5" customHeight="1">
      <c r="A150" t="s">
        <v>308</v>
      </c>
      <c r="B150" s="5"/>
      <c r="C150" s="64" t="s">
        <v>161</v>
      </c>
      <c r="D150" s="45"/>
      <c r="E150" s="87">
        <v>1</v>
      </c>
      <c r="F150" s="88" t="s">
        <v>28</v>
      </c>
      <c r="G150" s="373">
        <v>30</v>
      </c>
      <c r="H150" s="283">
        <v>0</v>
      </c>
      <c r="I150" s="283">
        <v>0</v>
      </c>
      <c r="J150" s="283">
        <v>0</v>
      </c>
      <c r="K150" s="283">
        <f t="shared" si="114"/>
        <v>0</v>
      </c>
      <c r="L150" s="283">
        <f t="shared" si="114"/>
        <v>0</v>
      </c>
      <c r="M150" s="283">
        <f t="shared" si="114"/>
        <v>0</v>
      </c>
      <c r="N150" s="283">
        <v>1</v>
      </c>
      <c r="O150" s="283">
        <v>1</v>
      </c>
      <c r="P150" s="283">
        <v>0.05</v>
      </c>
      <c r="Q150" s="363">
        <f t="shared" si="115"/>
        <v>0.05</v>
      </c>
      <c r="R150" s="279">
        <f t="shared" si="128"/>
        <v>1.5</v>
      </c>
      <c r="S150" s="370" t="s">
        <v>346</v>
      </c>
      <c r="T150" s="282">
        <v>1</v>
      </c>
      <c r="U150" s="283"/>
      <c r="V150" s="283"/>
      <c r="W150" s="283"/>
      <c r="X150" s="283">
        <f t="shared" si="116"/>
        <v>0</v>
      </c>
      <c r="Y150" s="283">
        <f t="shared" si="116"/>
        <v>0</v>
      </c>
      <c r="Z150" s="283">
        <f t="shared" si="116"/>
        <v>0</v>
      </c>
      <c r="AA150" s="283">
        <f t="shared" si="117"/>
        <v>0</v>
      </c>
      <c r="AB150" s="89">
        <v>975</v>
      </c>
      <c r="AC150" s="90">
        <f t="shared" si="130"/>
        <v>975</v>
      </c>
      <c r="AD150" s="91">
        <v>945</v>
      </c>
      <c r="AE150" s="92">
        <f t="shared" si="130"/>
        <v>945</v>
      </c>
      <c r="AF150" s="93">
        <v>925</v>
      </c>
      <c r="AG150" s="94">
        <f t="shared" si="131"/>
        <v>925</v>
      </c>
      <c r="AH150" s="95">
        <v>875</v>
      </c>
      <c r="AI150" s="96">
        <f t="shared" si="132"/>
        <v>875</v>
      </c>
      <c r="AJ150" s="97">
        <v>825</v>
      </c>
      <c r="AK150" s="98">
        <f t="shared" si="133"/>
        <v>825</v>
      </c>
      <c r="AL150" s="99">
        <v>805</v>
      </c>
      <c r="AM150" s="100">
        <f t="shared" si="134"/>
        <v>805</v>
      </c>
      <c r="AN150" s="100">
        <v>170</v>
      </c>
      <c r="AO150" s="101">
        <v>170</v>
      </c>
      <c r="AP150" s="102">
        <v>780</v>
      </c>
      <c r="AQ150" s="103">
        <f t="shared" si="135"/>
        <v>780</v>
      </c>
      <c r="AR150" s="104">
        <v>195</v>
      </c>
      <c r="AS150" s="105">
        <v>195</v>
      </c>
      <c r="AT150" s="106">
        <v>730</v>
      </c>
      <c r="AU150" s="107">
        <f t="shared" si="136"/>
        <v>730</v>
      </c>
      <c r="AV150" s="107">
        <v>245</v>
      </c>
      <c r="AW150" s="108">
        <v>245</v>
      </c>
      <c r="AX150" s="109">
        <v>680</v>
      </c>
      <c r="AY150" s="110">
        <f t="shared" si="137"/>
        <v>680</v>
      </c>
      <c r="AZ150" s="111">
        <v>295</v>
      </c>
      <c r="BA150" s="112">
        <v>295</v>
      </c>
      <c r="BB150" s="238">
        <v>485</v>
      </c>
      <c r="BC150" s="225">
        <f t="shared" si="125"/>
        <v>485</v>
      </c>
      <c r="BD150" s="271">
        <f t="shared" si="126"/>
        <v>1.0103092783505154</v>
      </c>
      <c r="BE150" s="272">
        <f t="shared" si="127"/>
        <v>0.40206185567010311</v>
      </c>
    </row>
    <row r="151" spans="1:57" ht="40.5" customHeight="1">
      <c r="A151" t="s">
        <v>309</v>
      </c>
      <c r="B151" s="5"/>
      <c r="C151" s="64" t="s">
        <v>162</v>
      </c>
      <c r="D151" s="45"/>
      <c r="E151" s="87">
        <v>1</v>
      </c>
      <c r="F151" s="88" t="s">
        <v>28</v>
      </c>
      <c r="G151" s="373">
        <v>30</v>
      </c>
      <c r="H151" s="283">
        <v>0</v>
      </c>
      <c r="I151" s="283">
        <v>0</v>
      </c>
      <c r="J151" s="283">
        <v>0</v>
      </c>
      <c r="K151" s="283">
        <f t="shared" si="114"/>
        <v>0</v>
      </c>
      <c r="L151" s="283">
        <f t="shared" si="114"/>
        <v>0</v>
      </c>
      <c r="M151" s="283">
        <f t="shared" si="114"/>
        <v>0</v>
      </c>
      <c r="N151" s="283">
        <v>1</v>
      </c>
      <c r="O151" s="283">
        <v>1</v>
      </c>
      <c r="P151" s="283">
        <v>7.0000000000000007E-2</v>
      </c>
      <c r="Q151" s="363">
        <f t="shared" si="115"/>
        <v>7.0000000000000007E-2</v>
      </c>
      <c r="R151" s="279">
        <f t="shared" si="128"/>
        <v>2.1</v>
      </c>
      <c r="S151" s="370" t="s">
        <v>346</v>
      </c>
      <c r="T151" s="282">
        <v>1</v>
      </c>
      <c r="U151" s="283"/>
      <c r="V151" s="283"/>
      <c r="W151" s="283"/>
      <c r="X151" s="283">
        <f t="shared" si="116"/>
        <v>0</v>
      </c>
      <c r="Y151" s="283">
        <f t="shared" si="116"/>
        <v>0</v>
      </c>
      <c r="Z151" s="283">
        <f t="shared" si="116"/>
        <v>0</v>
      </c>
      <c r="AA151" s="283">
        <f t="shared" si="117"/>
        <v>0</v>
      </c>
      <c r="AB151" s="89">
        <v>1285</v>
      </c>
      <c r="AC151" s="90">
        <f t="shared" si="130"/>
        <v>1285</v>
      </c>
      <c r="AD151" s="91">
        <v>1245</v>
      </c>
      <c r="AE151" s="92">
        <f t="shared" si="130"/>
        <v>1245</v>
      </c>
      <c r="AF151" s="93">
        <v>1220</v>
      </c>
      <c r="AG151" s="94">
        <f t="shared" si="131"/>
        <v>1220</v>
      </c>
      <c r="AH151" s="95">
        <v>1155</v>
      </c>
      <c r="AI151" s="96">
        <f t="shared" si="132"/>
        <v>1155</v>
      </c>
      <c r="AJ151" s="97">
        <v>1090</v>
      </c>
      <c r="AK151" s="98">
        <f t="shared" si="133"/>
        <v>1090</v>
      </c>
      <c r="AL151" s="99">
        <v>1065</v>
      </c>
      <c r="AM151" s="100">
        <f t="shared" si="134"/>
        <v>1065</v>
      </c>
      <c r="AN151" s="100">
        <v>220</v>
      </c>
      <c r="AO151" s="101">
        <v>220</v>
      </c>
      <c r="AP151" s="102">
        <v>1025</v>
      </c>
      <c r="AQ151" s="103">
        <f t="shared" si="135"/>
        <v>1025</v>
      </c>
      <c r="AR151" s="104">
        <v>260</v>
      </c>
      <c r="AS151" s="105">
        <v>260</v>
      </c>
      <c r="AT151" s="106">
        <v>960</v>
      </c>
      <c r="AU151" s="107">
        <f t="shared" si="136"/>
        <v>960</v>
      </c>
      <c r="AV151" s="107">
        <v>325</v>
      </c>
      <c r="AW151" s="108">
        <v>325</v>
      </c>
      <c r="AX151" s="109">
        <v>895</v>
      </c>
      <c r="AY151" s="110">
        <f t="shared" si="137"/>
        <v>895</v>
      </c>
      <c r="AZ151" s="111">
        <v>390</v>
      </c>
      <c r="BA151" s="112">
        <v>390</v>
      </c>
      <c r="BB151" s="238">
        <v>641</v>
      </c>
      <c r="BC151" s="225">
        <f t="shared" si="125"/>
        <v>641</v>
      </c>
      <c r="BD151" s="271">
        <f t="shared" si="126"/>
        <v>1.0046801872074882</v>
      </c>
      <c r="BE151" s="272">
        <f t="shared" si="127"/>
        <v>0.39625585023400939</v>
      </c>
    </row>
    <row r="152" spans="1:57" ht="40.5" customHeight="1">
      <c r="A152" t="s">
        <v>310</v>
      </c>
      <c r="B152" s="5"/>
      <c r="C152" s="64" t="s">
        <v>163</v>
      </c>
      <c r="D152" s="45"/>
      <c r="E152" s="87">
        <v>1</v>
      </c>
      <c r="F152" s="88" t="s">
        <v>28</v>
      </c>
      <c r="G152" s="373">
        <v>30</v>
      </c>
      <c r="H152" s="283">
        <v>0</v>
      </c>
      <c r="I152" s="283">
        <v>0</v>
      </c>
      <c r="J152" s="283">
        <v>0</v>
      </c>
      <c r="K152" s="283">
        <f t="shared" ref="K152:M154" si="138">H152/10</f>
        <v>0</v>
      </c>
      <c r="L152" s="283">
        <f t="shared" si="138"/>
        <v>0</v>
      </c>
      <c r="M152" s="283">
        <f t="shared" si="138"/>
        <v>0</v>
      </c>
      <c r="N152" s="283">
        <v>1</v>
      </c>
      <c r="O152" s="283">
        <v>0.125</v>
      </c>
      <c r="P152" s="283">
        <v>0.125</v>
      </c>
      <c r="Q152" s="363">
        <f t="shared" si="115"/>
        <v>1.5625E-2</v>
      </c>
      <c r="R152" s="279">
        <f t="shared" si="128"/>
        <v>0.46875</v>
      </c>
      <c r="S152" s="370" t="s">
        <v>346</v>
      </c>
      <c r="T152" s="282">
        <v>1</v>
      </c>
      <c r="U152" s="283"/>
      <c r="V152" s="283"/>
      <c r="W152" s="283"/>
      <c r="X152" s="283">
        <f t="shared" ref="X152:Z154" si="139">U152/100</f>
        <v>0</v>
      </c>
      <c r="Y152" s="283">
        <f t="shared" si="139"/>
        <v>0</v>
      </c>
      <c r="Z152" s="283">
        <f t="shared" si="139"/>
        <v>0</v>
      </c>
      <c r="AA152" s="283">
        <f t="shared" si="117"/>
        <v>0</v>
      </c>
      <c r="AB152" s="89">
        <v>425</v>
      </c>
      <c r="AC152" s="90"/>
      <c r="AD152" s="91">
        <v>410</v>
      </c>
      <c r="AE152" s="92"/>
      <c r="AF152" s="93">
        <v>400</v>
      </c>
      <c r="AG152" s="94"/>
      <c r="AH152" s="95">
        <v>380</v>
      </c>
      <c r="AI152" s="96"/>
      <c r="AJ152" s="97">
        <v>360</v>
      </c>
      <c r="AK152" s="98"/>
      <c r="AL152" s="99">
        <v>350</v>
      </c>
      <c r="AM152" s="100"/>
      <c r="AN152" s="100">
        <v>75</v>
      </c>
      <c r="AO152" s="101"/>
      <c r="AP152" s="102">
        <v>340</v>
      </c>
      <c r="AQ152" s="103"/>
      <c r="AR152" s="104">
        <v>85</v>
      </c>
      <c r="AS152" s="105"/>
      <c r="AT152" s="106">
        <v>315</v>
      </c>
      <c r="AU152" s="107"/>
      <c r="AV152" s="107">
        <v>110</v>
      </c>
      <c r="AW152" s="108"/>
      <c r="AX152" s="109">
        <v>295</v>
      </c>
      <c r="AY152" s="110"/>
      <c r="AZ152" s="111">
        <v>130</v>
      </c>
      <c r="BA152" s="112"/>
      <c r="BB152" s="238">
        <v>212</v>
      </c>
      <c r="BC152" s="225"/>
      <c r="BD152" s="271">
        <f t="shared" si="126"/>
        <v>1.0047169811320755</v>
      </c>
      <c r="BE152" s="272">
        <f t="shared" si="127"/>
        <v>0.39150943396226418</v>
      </c>
    </row>
    <row r="153" spans="1:57" ht="40.5" customHeight="1">
      <c r="A153" t="s">
        <v>311</v>
      </c>
      <c r="B153" s="5"/>
      <c r="C153" s="64" t="s">
        <v>164</v>
      </c>
      <c r="D153" s="45"/>
      <c r="E153" s="87">
        <v>1</v>
      </c>
      <c r="F153" s="88" t="s">
        <v>28</v>
      </c>
      <c r="G153" s="373">
        <v>30</v>
      </c>
      <c r="H153" s="283">
        <v>0</v>
      </c>
      <c r="I153" s="283">
        <v>0</v>
      </c>
      <c r="J153" s="283">
        <v>0</v>
      </c>
      <c r="K153" s="283">
        <f t="shared" si="138"/>
        <v>0</v>
      </c>
      <c r="L153" s="283">
        <f t="shared" si="138"/>
        <v>0</v>
      </c>
      <c r="M153" s="283">
        <f t="shared" si="138"/>
        <v>0</v>
      </c>
      <c r="N153" s="283">
        <v>1</v>
      </c>
      <c r="O153" s="283">
        <v>0.25</v>
      </c>
      <c r="P153" s="283">
        <v>0.25</v>
      </c>
      <c r="Q153" s="363">
        <f t="shared" si="115"/>
        <v>6.25E-2</v>
      </c>
      <c r="R153" s="279">
        <f t="shared" si="128"/>
        <v>1.875</v>
      </c>
      <c r="S153" s="370" t="s">
        <v>346</v>
      </c>
      <c r="T153" s="282">
        <v>1</v>
      </c>
      <c r="U153" s="283"/>
      <c r="V153" s="283"/>
      <c r="W153" s="283"/>
      <c r="X153" s="283">
        <f t="shared" si="139"/>
        <v>0</v>
      </c>
      <c r="Y153" s="283">
        <f t="shared" si="139"/>
        <v>0</v>
      </c>
      <c r="Z153" s="283">
        <f t="shared" si="139"/>
        <v>0</v>
      </c>
      <c r="AA153" s="283">
        <f t="shared" si="117"/>
        <v>0</v>
      </c>
      <c r="AB153" s="89">
        <v>1180</v>
      </c>
      <c r="AC153" s="90"/>
      <c r="AD153" s="91">
        <v>1140</v>
      </c>
      <c r="AE153" s="92"/>
      <c r="AF153" s="93">
        <v>1120</v>
      </c>
      <c r="AG153" s="94"/>
      <c r="AH153" s="95">
        <v>1060</v>
      </c>
      <c r="AI153" s="96"/>
      <c r="AJ153" s="97">
        <v>1000</v>
      </c>
      <c r="AK153" s="98"/>
      <c r="AL153" s="99">
        <v>975</v>
      </c>
      <c r="AM153" s="100"/>
      <c r="AN153" s="100">
        <v>205</v>
      </c>
      <c r="AO153" s="101"/>
      <c r="AP153" s="102">
        <v>940</v>
      </c>
      <c r="AQ153" s="103"/>
      <c r="AR153" s="104">
        <v>240</v>
      </c>
      <c r="AS153" s="105"/>
      <c r="AT153" s="106">
        <v>880</v>
      </c>
      <c r="AU153" s="107"/>
      <c r="AV153" s="107">
        <v>300</v>
      </c>
      <c r="AW153" s="108"/>
      <c r="AX153" s="109">
        <v>825</v>
      </c>
      <c r="AY153" s="110"/>
      <c r="AZ153" s="111">
        <v>355</v>
      </c>
      <c r="BA153" s="112"/>
      <c r="BB153" s="238">
        <v>588</v>
      </c>
      <c r="BC153" s="225"/>
      <c r="BD153" s="271">
        <f t="shared" si="126"/>
        <v>1.0068027210884354</v>
      </c>
      <c r="BE153" s="272">
        <f t="shared" si="127"/>
        <v>0.40306122448979592</v>
      </c>
    </row>
    <row r="154" spans="1:57" ht="40.5" customHeight="1">
      <c r="A154" t="s">
        <v>312</v>
      </c>
      <c r="B154" s="5"/>
      <c r="C154" s="64" t="s">
        <v>165</v>
      </c>
      <c r="D154" s="45"/>
      <c r="E154" s="87">
        <v>1</v>
      </c>
      <c r="F154" s="88" t="s">
        <v>28</v>
      </c>
      <c r="G154" s="373">
        <v>30</v>
      </c>
      <c r="H154" s="283">
        <v>0</v>
      </c>
      <c r="I154" s="283">
        <v>0</v>
      </c>
      <c r="J154" s="283">
        <v>0</v>
      </c>
      <c r="K154" s="283">
        <f t="shared" si="138"/>
        <v>0</v>
      </c>
      <c r="L154" s="283">
        <f t="shared" si="138"/>
        <v>0</v>
      </c>
      <c r="M154" s="283">
        <f t="shared" si="138"/>
        <v>0</v>
      </c>
      <c r="N154" s="283">
        <v>1</v>
      </c>
      <c r="O154" s="283">
        <v>3.3000000000000002E-2</v>
      </c>
      <c r="P154" s="283">
        <v>0.33</v>
      </c>
      <c r="Q154" s="363">
        <f t="shared" si="115"/>
        <v>1.089E-2</v>
      </c>
      <c r="R154" s="279">
        <f t="shared" si="128"/>
        <v>0.32669999999999999</v>
      </c>
      <c r="S154" s="370" t="s">
        <v>346</v>
      </c>
      <c r="T154" s="282">
        <v>1</v>
      </c>
      <c r="U154" s="283"/>
      <c r="V154" s="283"/>
      <c r="W154" s="283"/>
      <c r="X154" s="283">
        <f t="shared" si="139"/>
        <v>0</v>
      </c>
      <c r="Y154" s="283">
        <f t="shared" si="139"/>
        <v>0</v>
      </c>
      <c r="Z154" s="283">
        <f t="shared" si="139"/>
        <v>0</v>
      </c>
      <c r="AA154" s="283">
        <f t="shared" si="117"/>
        <v>0</v>
      </c>
      <c r="AB154" s="89">
        <v>2055</v>
      </c>
      <c r="AC154" s="90"/>
      <c r="AD154" s="91">
        <v>1990</v>
      </c>
      <c r="AE154" s="92"/>
      <c r="AF154" s="93">
        <v>1950</v>
      </c>
      <c r="AG154" s="94"/>
      <c r="AH154" s="95">
        <v>1845</v>
      </c>
      <c r="AI154" s="96"/>
      <c r="AJ154" s="97">
        <v>1745</v>
      </c>
      <c r="AK154" s="98"/>
      <c r="AL154" s="99">
        <v>1705</v>
      </c>
      <c r="AM154" s="100"/>
      <c r="AN154" s="100">
        <v>350</v>
      </c>
      <c r="AO154" s="101"/>
      <c r="AP154" s="102">
        <v>1640</v>
      </c>
      <c r="AQ154" s="103"/>
      <c r="AR154" s="104">
        <v>415</v>
      </c>
      <c r="AS154" s="105"/>
      <c r="AT154" s="106">
        <v>1535</v>
      </c>
      <c r="AU154" s="107"/>
      <c r="AV154" s="107">
        <v>520</v>
      </c>
      <c r="AW154" s="108"/>
      <c r="AX154" s="109">
        <v>1435</v>
      </c>
      <c r="AY154" s="110"/>
      <c r="AZ154" s="111">
        <v>620</v>
      </c>
      <c r="BA154" s="112"/>
      <c r="BB154" s="238">
        <v>1026</v>
      </c>
      <c r="BC154" s="225"/>
      <c r="BD154" s="271">
        <f t="shared" si="126"/>
        <v>1.0029239766081872</v>
      </c>
      <c r="BE154" s="272">
        <f t="shared" si="127"/>
        <v>0.39863547758284601</v>
      </c>
    </row>
    <row r="155" spans="1:57" ht="40.5" customHeight="1">
      <c r="A155" t="s">
        <v>313</v>
      </c>
      <c r="B155" s="5"/>
      <c r="C155" s="64" t="s">
        <v>166</v>
      </c>
      <c r="D155" s="45"/>
      <c r="E155" s="87">
        <v>1</v>
      </c>
      <c r="F155" s="88" t="s">
        <v>28</v>
      </c>
      <c r="G155" s="359"/>
      <c r="H155" s="359"/>
      <c r="I155" s="359"/>
      <c r="J155" s="359"/>
      <c r="K155" s="359"/>
      <c r="L155" s="359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89">
        <v>50</v>
      </c>
      <c r="AC155" s="90"/>
      <c r="AD155" s="113">
        <v>49</v>
      </c>
      <c r="AE155" s="114"/>
      <c r="AF155" s="115">
        <v>47.5</v>
      </c>
      <c r="AG155" s="116"/>
      <c r="AH155" s="117">
        <v>45</v>
      </c>
      <c r="AI155" s="118"/>
      <c r="AJ155" s="119">
        <v>42.5</v>
      </c>
      <c r="AK155" s="120"/>
      <c r="AL155" s="121">
        <v>41.5</v>
      </c>
      <c r="AM155" s="122"/>
      <c r="AN155" s="122">
        <v>8.5</v>
      </c>
      <c r="AO155" s="123"/>
      <c r="AP155" s="124">
        <v>32</v>
      </c>
      <c r="AQ155" s="125"/>
      <c r="AR155" s="126">
        <v>18</v>
      </c>
      <c r="AS155" s="127"/>
      <c r="AT155" s="128">
        <v>30</v>
      </c>
      <c r="AU155" s="129"/>
      <c r="AV155" s="129">
        <v>20</v>
      </c>
      <c r="AW155" s="130"/>
      <c r="AX155" s="131">
        <v>28</v>
      </c>
      <c r="AY155" s="132"/>
      <c r="AZ155" s="133">
        <v>22</v>
      </c>
      <c r="BA155" s="134"/>
      <c r="BB155" s="238"/>
      <c r="BC155" s="225"/>
      <c r="BD155" s="271" t="e">
        <f t="shared" si="126"/>
        <v>#DIV/0!</v>
      </c>
      <c r="BE155" s="272" t="e">
        <f t="shared" si="127"/>
        <v>#DIV/0!</v>
      </c>
    </row>
    <row r="156" spans="1:57" ht="40.5" customHeight="1" thickBot="1">
      <c r="A156" t="s">
        <v>314</v>
      </c>
      <c r="B156" s="5"/>
      <c r="C156" s="82" t="s">
        <v>167</v>
      </c>
      <c r="D156" s="54"/>
      <c r="E156" s="87">
        <v>1</v>
      </c>
      <c r="F156" s="136" t="s">
        <v>28</v>
      </c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137">
        <v>80</v>
      </c>
      <c r="AC156" s="138"/>
      <c r="AD156" s="139">
        <v>78</v>
      </c>
      <c r="AE156" s="140"/>
      <c r="AF156" s="141">
        <v>76</v>
      </c>
      <c r="AG156" s="142"/>
      <c r="AH156" s="143">
        <v>72</v>
      </c>
      <c r="AI156" s="144"/>
      <c r="AJ156" s="145">
        <v>68</v>
      </c>
      <c r="AK156" s="146"/>
      <c r="AL156" s="147">
        <v>66.400000000000006</v>
      </c>
      <c r="AM156" s="148"/>
      <c r="AN156" s="148">
        <v>13.599999999999994</v>
      </c>
      <c r="AO156" s="149"/>
      <c r="AP156" s="150">
        <v>56</v>
      </c>
      <c r="AQ156" s="151"/>
      <c r="AR156" s="152">
        <v>24</v>
      </c>
      <c r="AS156" s="153"/>
      <c r="AT156" s="154">
        <v>53</v>
      </c>
      <c r="AU156" s="155"/>
      <c r="AV156" s="155">
        <v>27</v>
      </c>
      <c r="AW156" s="156"/>
      <c r="AX156" s="157">
        <v>49</v>
      </c>
      <c r="AY156" s="158"/>
      <c r="AZ156" s="159">
        <v>31</v>
      </c>
      <c r="BA156" s="160"/>
      <c r="BB156" s="238"/>
      <c r="BC156" s="225"/>
      <c r="BD156" s="271" t="e">
        <f t="shared" si="126"/>
        <v>#DIV/0!</v>
      </c>
      <c r="BE156" s="272" t="e">
        <f t="shared" si="127"/>
        <v>#DIV/0!</v>
      </c>
    </row>
  </sheetData>
  <mergeCells count="34">
    <mergeCell ref="C2:AF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AD4:AJ4"/>
    <mergeCell ref="C135:BE135"/>
    <mergeCell ref="W4:W5"/>
    <mergeCell ref="X4:X5"/>
    <mergeCell ref="Y4:Y5"/>
    <mergeCell ref="Z4:Z5"/>
    <mergeCell ref="AA4:AA5"/>
    <mergeCell ref="AB4:AC4"/>
    <mergeCell ref="Q4:Q5"/>
    <mergeCell ref="R4:R5"/>
    <mergeCell ref="S4:S5"/>
    <mergeCell ref="T4:T5"/>
    <mergeCell ref="U4:U5"/>
    <mergeCell ref="V4:V5"/>
    <mergeCell ref="K4:K5"/>
    <mergeCell ref="L4:L5"/>
    <mergeCell ref="M4:M5"/>
    <mergeCell ref="AL4:BA4"/>
    <mergeCell ref="BB4:BE4"/>
    <mergeCell ref="A94:AC94"/>
    <mergeCell ref="C124:BE124"/>
    <mergeCell ref="N4:N5"/>
    <mergeCell ref="O4:O5"/>
    <mergeCell ref="P4:P5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E156"/>
  <sheetViews>
    <sheetView zoomScale="80" zoomScaleNormal="80" workbookViewId="0">
      <pane ySplit="5" topLeftCell="A143" activePane="bottomLeft" state="frozen"/>
      <selection pane="bottomLeft" activeCell="A2" sqref="A2:XFD156"/>
    </sheetView>
  </sheetViews>
  <sheetFormatPr defaultRowHeight="15"/>
  <cols>
    <col min="1" max="2" width="9.28515625" customWidth="1"/>
    <col min="3" max="3" width="32.7109375" style="1" customWidth="1"/>
    <col min="4" max="4" width="11.42578125" style="1" customWidth="1"/>
    <col min="5" max="5" width="8.28515625" style="1" customWidth="1"/>
    <col min="6" max="6" width="8" style="1" customWidth="1"/>
    <col min="7" max="7" width="10.28515625" style="1" customWidth="1"/>
    <col min="8" max="16" width="8" style="1" customWidth="1"/>
    <col min="17" max="17" width="9.85546875" style="1" customWidth="1"/>
    <col min="18" max="18" width="8" style="1" customWidth="1"/>
    <col min="19" max="21" width="9.85546875" style="1" customWidth="1"/>
    <col min="22" max="26" width="8" style="1" customWidth="1"/>
    <col min="27" max="27" width="10" style="1" customWidth="1"/>
    <col min="28" max="28" width="13.42578125" style="1" customWidth="1"/>
    <col min="29" max="29" width="11.7109375" style="1" customWidth="1"/>
    <col min="30" max="31" width="12" style="1" customWidth="1"/>
    <col min="32" max="33" width="9.7109375" style="1" customWidth="1"/>
    <col min="34" max="35" width="12" style="1" customWidth="1"/>
    <col min="36" max="37" width="9.7109375" style="1" customWidth="1"/>
    <col min="38" max="38" width="12" style="1" customWidth="1"/>
    <col min="39" max="39" width="10" style="1" customWidth="1"/>
    <col min="40" max="41" width="8.7109375" style="1" customWidth="1"/>
    <col min="42" max="42" width="12" style="1" customWidth="1"/>
    <col min="43" max="43" width="10" style="1" customWidth="1"/>
    <col min="44" max="45" width="8.7109375" style="1" customWidth="1"/>
    <col min="46" max="46" width="12" style="1" customWidth="1"/>
    <col min="47" max="47" width="10.28515625" style="1" customWidth="1"/>
    <col min="48" max="49" width="8.7109375" style="1" customWidth="1"/>
    <col min="50" max="50" width="12" style="1" bestFit="1" customWidth="1"/>
    <col min="51" max="51" width="10" style="1" bestFit="1" customWidth="1"/>
    <col min="52" max="53" width="8.7109375" style="1" bestFit="1" customWidth="1"/>
    <col min="54" max="54" width="13.140625" customWidth="1"/>
    <col min="55" max="55" width="10.7109375" customWidth="1"/>
    <col min="56" max="57" width="9.140625" style="264"/>
  </cols>
  <sheetData>
    <row r="1" spans="1:57" ht="7.5" customHeight="1"/>
    <row r="2" spans="1:57" ht="30.75" customHeight="1">
      <c r="C2" s="568" t="s">
        <v>0</v>
      </c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  <c r="AG2" s="278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7" ht="7.5" customHeight="1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4"/>
      <c r="AE3" s="4"/>
      <c r="AF3" s="4"/>
      <c r="AG3" s="4"/>
      <c r="AH3" s="4"/>
      <c r="AI3" s="4"/>
      <c r="AJ3" s="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</row>
    <row r="4" spans="1:57" ht="16.5" customHeight="1" thickBot="1">
      <c r="A4" s="591" t="s">
        <v>169</v>
      </c>
      <c r="B4" s="593" t="s">
        <v>168</v>
      </c>
      <c r="C4" s="595" t="s">
        <v>1</v>
      </c>
      <c r="D4" s="596"/>
      <c r="E4" s="599" t="s">
        <v>2</v>
      </c>
      <c r="F4" s="601" t="s">
        <v>3</v>
      </c>
      <c r="G4" s="603" t="s">
        <v>348</v>
      </c>
      <c r="H4" s="584" t="s">
        <v>324</v>
      </c>
      <c r="I4" s="584" t="s">
        <v>325</v>
      </c>
      <c r="J4" s="584" t="s">
        <v>326</v>
      </c>
      <c r="K4" s="584" t="s">
        <v>327</v>
      </c>
      <c r="L4" s="584" t="s">
        <v>328</v>
      </c>
      <c r="M4" s="584" t="s">
        <v>329</v>
      </c>
      <c r="N4" s="584" t="s">
        <v>330</v>
      </c>
      <c r="O4" s="584" t="s">
        <v>331</v>
      </c>
      <c r="P4" s="584" t="s">
        <v>332</v>
      </c>
      <c r="Q4" s="584" t="s">
        <v>333</v>
      </c>
      <c r="R4" s="584" t="s">
        <v>334</v>
      </c>
      <c r="S4" s="584" t="s">
        <v>335</v>
      </c>
      <c r="T4" s="584" t="s">
        <v>336</v>
      </c>
      <c r="U4" s="584" t="s">
        <v>337</v>
      </c>
      <c r="V4" s="584" t="s">
        <v>338</v>
      </c>
      <c r="W4" s="584" t="s">
        <v>339</v>
      </c>
      <c r="X4" s="584" t="s">
        <v>340</v>
      </c>
      <c r="Y4" s="584" t="s">
        <v>341</v>
      </c>
      <c r="Z4" s="584" t="s">
        <v>342</v>
      </c>
      <c r="AA4" s="589" t="s">
        <v>343</v>
      </c>
      <c r="AB4" s="572" t="s">
        <v>4</v>
      </c>
      <c r="AC4" s="573"/>
      <c r="AD4" s="571" t="s">
        <v>5</v>
      </c>
      <c r="AE4" s="572"/>
      <c r="AF4" s="572"/>
      <c r="AG4" s="572"/>
      <c r="AH4" s="572"/>
      <c r="AI4" s="572"/>
      <c r="AJ4" s="572"/>
      <c r="AK4" s="277"/>
      <c r="AL4" s="571" t="s">
        <v>6</v>
      </c>
      <c r="AM4" s="572"/>
      <c r="AN4" s="572"/>
      <c r="AO4" s="572"/>
      <c r="AP4" s="572"/>
      <c r="AQ4" s="572"/>
      <c r="AR4" s="572"/>
      <c r="AS4" s="572"/>
      <c r="AT4" s="572"/>
      <c r="AU4" s="572"/>
      <c r="AV4" s="572"/>
      <c r="AW4" s="572"/>
      <c r="AX4" s="572"/>
      <c r="AY4" s="572"/>
      <c r="AZ4" s="572"/>
      <c r="BA4" s="573"/>
      <c r="BB4" s="574" t="s">
        <v>321</v>
      </c>
      <c r="BC4" s="575"/>
      <c r="BD4" s="575"/>
      <c r="BE4" s="576"/>
    </row>
    <row r="5" spans="1:57" ht="51" customHeight="1" thickBot="1">
      <c r="A5" s="592"/>
      <c r="B5" s="594"/>
      <c r="C5" s="597"/>
      <c r="D5" s="598"/>
      <c r="E5" s="600"/>
      <c r="F5" s="602"/>
      <c r="G5" s="604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  <c r="Z5" s="585"/>
      <c r="AA5" s="590"/>
      <c r="AB5" s="319" t="s">
        <v>7</v>
      </c>
      <c r="AC5" s="6" t="s">
        <v>8</v>
      </c>
      <c r="AD5" s="7" t="s">
        <v>9</v>
      </c>
      <c r="AE5" s="161"/>
      <c r="AF5" s="8" t="s">
        <v>10</v>
      </c>
      <c r="AG5" s="8"/>
      <c r="AH5" s="9" t="s">
        <v>11</v>
      </c>
      <c r="AI5" s="9"/>
      <c r="AJ5" s="10" t="s">
        <v>12</v>
      </c>
      <c r="AK5" s="164"/>
      <c r="AL5" s="11" t="s">
        <v>7</v>
      </c>
      <c r="AM5" s="12" t="s">
        <v>8</v>
      </c>
      <c r="AN5" s="12" t="s">
        <v>13</v>
      </c>
      <c r="AO5" s="13" t="s">
        <v>14</v>
      </c>
      <c r="AP5" s="14" t="s">
        <v>7</v>
      </c>
      <c r="AQ5" s="15" t="s">
        <v>8</v>
      </c>
      <c r="AR5" s="15" t="s">
        <v>13</v>
      </c>
      <c r="AS5" s="16" t="s">
        <v>14</v>
      </c>
      <c r="AT5" s="17" t="s">
        <v>7</v>
      </c>
      <c r="AU5" s="18" t="s">
        <v>8</v>
      </c>
      <c r="AV5" s="18" t="s">
        <v>13</v>
      </c>
      <c r="AW5" s="19" t="s">
        <v>14</v>
      </c>
      <c r="AX5" s="20" t="s">
        <v>7</v>
      </c>
      <c r="AY5" s="21" t="s">
        <v>8</v>
      </c>
      <c r="AZ5" s="21" t="s">
        <v>13</v>
      </c>
      <c r="BA5" s="22" t="s">
        <v>14</v>
      </c>
      <c r="BB5" s="20" t="s">
        <v>321</v>
      </c>
      <c r="BC5" s="21" t="s">
        <v>8</v>
      </c>
      <c r="BD5" s="265" t="s">
        <v>319</v>
      </c>
      <c r="BE5" s="266" t="s">
        <v>320</v>
      </c>
    </row>
    <row r="6" spans="1:57" ht="40.5" customHeight="1">
      <c r="A6" t="s">
        <v>170</v>
      </c>
      <c r="B6" s="5"/>
      <c r="C6" s="299" t="s">
        <v>15</v>
      </c>
      <c r="D6" s="85"/>
      <c r="E6" s="312">
        <v>6.1</v>
      </c>
      <c r="F6" s="313" t="s">
        <v>16</v>
      </c>
      <c r="G6" s="359"/>
      <c r="H6" s="359">
        <v>0</v>
      </c>
      <c r="I6" s="359">
        <v>0</v>
      </c>
      <c r="J6" s="359">
        <v>0</v>
      </c>
      <c r="K6" s="359">
        <v>128</v>
      </c>
      <c r="L6" s="359">
        <v>18</v>
      </c>
      <c r="M6" s="359">
        <v>18</v>
      </c>
      <c r="N6" s="359">
        <f t="shared" ref="N6:P10" si="0">K6/100</f>
        <v>1.28</v>
      </c>
      <c r="O6" s="359">
        <f t="shared" si="0"/>
        <v>0.18</v>
      </c>
      <c r="P6" s="359">
        <f t="shared" si="0"/>
        <v>0.18</v>
      </c>
      <c r="Q6" s="360">
        <f t="shared" ref="Q6:Q39" si="1">N6*O6*P6</f>
        <v>4.1471999999999995E-2</v>
      </c>
      <c r="R6" s="361">
        <v>46</v>
      </c>
      <c r="S6" s="280" t="s">
        <v>344</v>
      </c>
      <c r="T6" s="362">
        <v>24</v>
      </c>
      <c r="U6" s="359">
        <v>128</v>
      </c>
      <c r="V6" s="359">
        <v>106</v>
      </c>
      <c r="W6" s="359">
        <v>78</v>
      </c>
      <c r="X6" s="359">
        <f t="shared" ref="X6:Z10" si="2">U6/100</f>
        <v>1.28</v>
      </c>
      <c r="Y6" s="359">
        <f t="shared" si="2"/>
        <v>1.06</v>
      </c>
      <c r="Z6" s="359">
        <f t="shared" si="2"/>
        <v>0.78</v>
      </c>
      <c r="AA6" s="359">
        <f t="shared" ref="AA6:AA11" si="3">Z6*Y6*X6</f>
        <v>1.0583040000000001</v>
      </c>
      <c r="AB6" s="24">
        <v>6600</v>
      </c>
      <c r="AC6" s="25">
        <f>AB6/$E6</f>
        <v>1081.9672131147543</v>
      </c>
      <c r="AD6" s="26">
        <f>IF(($AB6*0.97)&gt;100,FLOOR(($AB6*0.97),5),FLOOR(($AB6*0.97),0.1))</f>
        <v>6400</v>
      </c>
      <c r="AE6" s="162">
        <f>AD6/$E6</f>
        <v>1049.1803278688526</v>
      </c>
      <c r="AF6" s="27">
        <f>IF(($AB6*0.95)&gt;100,FLOOR(($AB6*0.95),5),FLOOR(($AB6*0.95),0.1))</f>
        <v>6270</v>
      </c>
      <c r="AG6" s="27">
        <f>AF6/$E6</f>
        <v>1027.8688524590164</v>
      </c>
      <c r="AH6" s="28">
        <f>IF(($AB6*0.9)&gt;100,FLOOR(($AB6*0.9),5),FLOOR(($AB6*0.9),0.1))</f>
        <v>5940</v>
      </c>
      <c r="AI6" s="28">
        <f>AH6/$E6</f>
        <v>973.77049180327879</v>
      </c>
      <c r="AJ6" s="29">
        <f>IF(($AB6*0.85)&gt;100,FLOOR(($AB6*0.85),5),FLOOR(($AB6*0.85),0.1))</f>
        <v>5610</v>
      </c>
      <c r="AK6" s="165">
        <f>AJ6/$E6</f>
        <v>919.67213114754099</v>
      </c>
      <c r="AL6" s="30">
        <f>IF(($AB6*0.83)&gt;100,FLOOR(($AB6*0.83),5),FLOOR(($AB6*0.83),0.1))</f>
        <v>5475</v>
      </c>
      <c r="AM6" s="31">
        <f>AL6/$E6</f>
        <v>897.54098360655746</v>
      </c>
      <c r="AN6" s="31">
        <f t="shared" ref="AN6:AN67" si="4">AB6-AL6</f>
        <v>1125</v>
      </c>
      <c r="AO6" s="32">
        <f t="shared" ref="AO6:AO39" si="5">AN6/E6</f>
        <v>184.42622950819674</v>
      </c>
      <c r="AP6" s="33">
        <v>5150</v>
      </c>
      <c r="AQ6" s="34">
        <f>AP6/$E6</f>
        <v>844.2622950819673</v>
      </c>
      <c r="AR6" s="35">
        <f t="shared" ref="AR6:AR67" si="6">AB6-AP6</f>
        <v>1450</v>
      </c>
      <c r="AS6" s="36">
        <f t="shared" ref="AS6:AS39" si="7">AR6/E6</f>
        <v>237.70491803278691</v>
      </c>
      <c r="AT6" s="37">
        <f>(AP6+AX6)/2</f>
        <v>4885</v>
      </c>
      <c r="AU6" s="38">
        <f>AT6/$E6</f>
        <v>800.81967213114763</v>
      </c>
      <c r="AV6" s="38">
        <f t="shared" ref="AV6:AV67" si="8">AB6-AT6</f>
        <v>1715</v>
      </c>
      <c r="AW6" s="39">
        <f t="shared" ref="AW6:AW39" si="9">AV6/E6</f>
        <v>281.14754098360658</v>
      </c>
      <c r="AX6" s="40">
        <v>4620</v>
      </c>
      <c r="AY6" s="41">
        <f>AX6/$E6</f>
        <v>757.37704918032796</v>
      </c>
      <c r="AZ6" s="42">
        <f t="shared" ref="AZ6:AZ67" si="10">AB6-AX6</f>
        <v>1980</v>
      </c>
      <c r="BA6" s="43">
        <f t="shared" ref="BA6:BA39" si="11">AZ6/E6</f>
        <v>324.59016393442624</v>
      </c>
      <c r="BB6" s="40">
        <v>3400</v>
      </c>
      <c r="BC6" s="41">
        <f>BB6/$E6</f>
        <v>557.37704918032784</v>
      </c>
      <c r="BD6" s="267">
        <f t="shared" ref="BD6:BD43" si="12">(AB6-BB6)/BB6</f>
        <v>0.94117647058823528</v>
      </c>
      <c r="BE6" s="268">
        <f>(AX6-BB6)/BB6</f>
        <v>0.35882352941176471</v>
      </c>
    </row>
    <row r="7" spans="1:57" ht="40.5" customHeight="1">
      <c r="A7" t="s">
        <v>171</v>
      </c>
      <c r="B7" s="5"/>
      <c r="C7" s="44" t="s">
        <v>17</v>
      </c>
      <c r="D7" s="45"/>
      <c r="E7" s="23">
        <v>7.32</v>
      </c>
      <c r="F7" s="314" t="s">
        <v>16</v>
      </c>
      <c r="G7" s="283"/>
      <c r="H7" s="283">
        <v>0</v>
      </c>
      <c r="I7" s="283">
        <v>0</v>
      </c>
      <c r="J7" s="283">
        <v>0</v>
      </c>
      <c r="K7" s="283">
        <v>128</v>
      </c>
      <c r="L7" s="283">
        <v>18</v>
      </c>
      <c r="M7" s="283">
        <v>18</v>
      </c>
      <c r="N7" s="283">
        <f t="shared" si="0"/>
        <v>1.28</v>
      </c>
      <c r="O7" s="283">
        <f t="shared" si="0"/>
        <v>0.18</v>
      </c>
      <c r="P7" s="283">
        <f t="shared" si="0"/>
        <v>0.18</v>
      </c>
      <c r="Q7" s="363">
        <f t="shared" si="1"/>
        <v>4.1471999999999995E-2</v>
      </c>
      <c r="R7" s="279">
        <v>46</v>
      </c>
      <c r="S7" s="281" t="s">
        <v>344</v>
      </c>
      <c r="T7" s="282">
        <v>24</v>
      </c>
      <c r="U7" s="283">
        <v>128</v>
      </c>
      <c r="V7" s="283">
        <v>106</v>
      </c>
      <c r="W7" s="283">
        <v>78</v>
      </c>
      <c r="X7" s="283">
        <f t="shared" si="2"/>
        <v>1.28</v>
      </c>
      <c r="Y7" s="283">
        <f t="shared" si="2"/>
        <v>1.06</v>
      </c>
      <c r="Z7" s="283">
        <f t="shared" si="2"/>
        <v>0.78</v>
      </c>
      <c r="AA7" s="283">
        <f t="shared" si="3"/>
        <v>1.0583040000000001</v>
      </c>
      <c r="AB7" s="24">
        <v>6350</v>
      </c>
      <c r="AC7" s="25">
        <f t="shared" ref="AC7:AC39" si="13">AB7/$E7</f>
        <v>867.48633879781414</v>
      </c>
      <c r="AD7" s="26">
        <f>IF((AB7*0.97)&gt;100,FLOOR((AB7*0.97),5),FLOOR((AB7*0.97),0.1))</f>
        <v>6155</v>
      </c>
      <c r="AE7" s="162">
        <f t="shared" ref="AE7:AE39" si="14">AD7/$E7</f>
        <v>840.84699453551912</v>
      </c>
      <c r="AF7" s="27">
        <f>IF(($AB7*0.95)&gt;100,FLOOR(($AB7*0.95),5),FLOOR(($AB7*0.95),0.1))</f>
        <v>6030</v>
      </c>
      <c r="AG7" s="27">
        <f t="shared" ref="AG7:AG39" si="15">AF7/$E7</f>
        <v>823.77049180327867</v>
      </c>
      <c r="AH7" s="28">
        <f>IF(($AB7*0.9)&gt;100,FLOOR(($AB7*0.9),5),FLOOR(($AB7*0.9),0.1))</f>
        <v>5715</v>
      </c>
      <c r="AI7" s="28">
        <f t="shared" ref="AI7:AI39" si="16">AH7/$E7</f>
        <v>780.7377049180327</v>
      </c>
      <c r="AJ7" s="29">
        <f>IF(($AB7*0.85)&gt;100,FLOOR(($AB7*0.85),5),FLOOR(($AB7*0.85),0.1))</f>
        <v>5395</v>
      </c>
      <c r="AK7" s="165">
        <f t="shared" ref="AK7:AK39" si="17">AJ7/$E7</f>
        <v>737.02185792349724</v>
      </c>
      <c r="AL7" s="30">
        <f>IF(($AB7*0.83)&gt;100,FLOOR(($AB7*0.83),5),FLOOR(($AB7*0.83),0.1))</f>
        <v>5270</v>
      </c>
      <c r="AM7" s="31">
        <f t="shared" ref="AM7:AM39" si="18">AL7/$E7</f>
        <v>719.94535519125679</v>
      </c>
      <c r="AN7" s="31">
        <f t="shared" si="4"/>
        <v>1080</v>
      </c>
      <c r="AO7" s="32">
        <f t="shared" si="5"/>
        <v>147.54098360655738</v>
      </c>
      <c r="AP7" s="33">
        <v>4950</v>
      </c>
      <c r="AQ7" s="34">
        <f t="shared" ref="AQ7:AQ39" si="19">AP7/$E7</f>
        <v>676.22950819672133</v>
      </c>
      <c r="AR7" s="35">
        <f t="shared" si="6"/>
        <v>1400</v>
      </c>
      <c r="AS7" s="36">
        <f t="shared" si="7"/>
        <v>191.2568306010929</v>
      </c>
      <c r="AT7" s="37">
        <f t="shared" ref="AT7:AT67" si="20">(AP7+AX7)/2</f>
        <v>4700</v>
      </c>
      <c r="AU7" s="38">
        <f t="shared" ref="AU7:AU39" si="21">AT7/$E7</f>
        <v>642.07650273224044</v>
      </c>
      <c r="AV7" s="38">
        <f t="shared" si="8"/>
        <v>1650</v>
      </c>
      <c r="AW7" s="39">
        <f t="shared" si="9"/>
        <v>225.40983606557376</v>
      </c>
      <c r="AX7" s="40">
        <v>4450</v>
      </c>
      <c r="AY7" s="41">
        <f t="shared" ref="AY7:AY39" si="22">AX7/$E7</f>
        <v>607.92349726775956</v>
      </c>
      <c r="AZ7" s="42">
        <f t="shared" si="10"/>
        <v>1900</v>
      </c>
      <c r="BA7" s="43">
        <f t="shared" si="11"/>
        <v>259.56284153005464</v>
      </c>
      <c r="BB7" s="40">
        <v>3190</v>
      </c>
      <c r="BC7" s="41">
        <f t="shared" ref="BC7:BC39" si="23">BB7/$E7</f>
        <v>435.79234972677597</v>
      </c>
      <c r="BD7" s="267">
        <f t="shared" si="12"/>
        <v>0.99059561128526641</v>
      </c>
      <c r="BE7" s="268">
        <f t="shared" ref="BE7:BE70" si="24">(AX7-BB7)/BB7</f>
        <v>0.39498432601880878</v>
      </c>
    </row>
    <row r="8" spans="1:57" ht="40.5" customHeight="1">
      <c r="A8" t="s">
        <v>172</v>
      </c>
      <c r="B8" s="5"/>
      <c r="C8" s="44" t="s">
        <v>18</v>
      </c>
      <c r="D8" s="45"/>
      <c r="E8" s="23">
        <v>9.76</v>
      </c>
      <c r="F8" s="314" t="s">
        <v>16</v>
      </c>
      <c r="G8" s="283"/>
      <c r="H8" s="283">
        <v>0</v>
      </c>
      <c r="I8" s="283">
        <v>0</v>
      </c>
      <c r="J8" s="283">
        <v>0</v>
      </c>
      <c r="K8" s="283">
        <v>127</v>
      </c>
      <c r="L8" s="283">
        <v>17</v>
      </c>
      <c r="M8" s="283">
        <v>17</v>
      </c>
      <c r="N8" s="283">
        <f t="shared" si="0"/>
        <v>1.27</v>
      </c>
      <c r="O8" s="283">
        <f t="shared" si="0"/>
        <v>0.17</v>
      </c>
      <c r="P8" s="283">
        <f t="shared" si="0"/>
        <v>0.17</v>
      </c>
      <c r="Q8" s="363">
        <f t="shared" si="1"/>
        <v>3.6703000000000006E-2</v>
      </c>
      <c r="R8" s="279">
        <v>36</v>
      </c>
      <c r="S8" s="281" t="s">
        <v>344</v>
      </c>
      <c r="T8" s="282">
        <v>24</v>
      </c>
      <c r="U8" s="283"/>
      <c r="V8" s="283"/>
      <c r="W8" s="283"/>
      <c r="X8" s="283">
        <f t="shared" si="2"/>
        <v>0</v>
      </c>
      <c r="Y8" s="283">
        <f t="shared" si="2"/>
        <v>0</v>
      </c>
      <c r="Z8" s="283">
        <f t="shared" si="2"/>
        <v>0</v>
      </c>
      <c r="AA8" s="283">
        <f t="shared" si="3"/>
        <v>0</v>
      </c>
      <c r="AB8" s="24">
        <v>6460</v>
      </c>
      <c r="AC8" s="25">
        <f t="shared" si="13"/>
        <v>661.88524590163934</v>
      </c>
      <c r="AD8" s="26">
        <f t="shared" ref="AD8:AD67" si="25">IF((AB8*0.97)&gt;100,FLOOR((AB8*0.97),5),FLOOR((AB8*0.97),0.1))</f>
        <v>6265</v>
      </c>
      <c r="AE8" s="162">
        <f t="shared" si="14"/>
        <v>641.90573770491801</v>
      </c>
      <c r="AF8" s="27">
        <f t="shared" ref="AF8:AF67" si="26">IF(($AB8*0.95)&gt;100,FLOOR(($AB8*0.95),5),FLOOR(($AB8*0.95),0.1))</f>
        <v>6135</v>
      </c>
      <c r="AG8" s="27">
        <f t="shared" si="15"/>
        <v>628.5860655737705</v>
      </c>
      <c r="AH8" s="28">
        <f t="shared" ref="AH8:AH67" si="27">IF(($AB8*0.9)&gt;100,FLOOR(($AB8*0.9),5),FLOOR(($AB8*0.9),0.1))</f>
        <v>5810</v>
      </c>
      <c r="AI8" s="28">
        <f t="shared" si="16"/>
        <v>595.28688524590166</v>
      </c>
      <c r="AJ8" s="29">
        <f t="shared" ref="AJ8:AJ67" si="28">IF(($AB8*0.85)&gt;100,FLOOR(($AB8*0.85),5),FLOOR(($AB8*0.85),0.1))</f>
        <v>5490</v>
      </c>
      <c r="AK8" s="165">
        <f t="shared" si="17"/>
        <v>562.5</v>
      </c>
      <c r="AL8" s="30">
        <f t="shared" ref="AL8:AL67" si="29">IF(($AB8*0.83)&gt;100,FLOOR(($AB8*0.83),5),FLOOR(($AB8*0.83),0.1))</f>
        <v>5360</v>
      </c>
      <c r="AM8" s="31">
        <f t="shared" si="18"/>
        <v>549.18032786885249</v>
      </c>
      <c r="AN8" s="31">
        <f t="shared" si="4"/>
        <v>1100</v>
      </c>
      <c r="AO8" s="32">
        <f t="shared" si="5"/>
        <v>112.70491803278689</v>
      </c>
      <c r="AP8" s="33">
        <v>5040</v>
      </c>
      <c r="AQ8" s="34">
        <f t="shared" si="19"/>
        <v>516.39344262295083</v>
      </c>
      <c r="AR8" s="35">
        <f t="shared" si="6"/>
        <v>1420</v>
      </c>
      <c r="AS8" s="36">
        <f t="shared" si="7"/>
        <v>145.49180327868854</v>
      </c>
      <c r="AT8" s="37">
        <f t="shared" si="20"/>
        <v>4780</v>
      </c>
      <c r="AU8" s="38">
        <f t="shared" si="21"/>
        <v>489.75409836065575</v>
      </c>
      <c r="AV8" s="38">
        <f t="shared" si="8"/>
        <v>1680</v>
      </c>
      <c r="AW8" s="39">
        <f t="shared" si="9"/>
        <v>172.13114754098362</v>
      </c>
      <c r="AX8" s="40">
        <v>4520</v>
      </c>
      <c r="AY8" s="41">
        <f t="shared" si="22"/>
        <v>463.11475409836066</v>
      </c>
      <c r="AZ8" s="42">
        <f t="shared" si="10"/>
        <v>1940</v>
      </c>
      <c r="BA8" s="43">
        <f t="shared" si="11"/>
        <v>198.7704918032787</v>
      </c>
      <c r="BB8" s="40">
        <v>3590</v>
      </c>
      <c r="BC8" s="41">
        <f t="shared" si="23"/>
        <v>367.82786885245901</v>
      </c>
      <c r="BD8" s="267">
        <f t="shared" si="12"/>
        <v>0.79944289693593318</v>
      </c>
      <c r="BE8" s="268">
        <f t="shared" si="24"/>
        <v>0.25905292479108633</v>
      </c>
    </row>
    <row r="9" spans="1:57" ht="40.5" customHeight="1">
      <c r="A9" t="s">
        <v>173</v>
      </c>
      <c r="B9" s="5"/>
      <c r="C9" s="44" t="s">
        <v>19</v>
      </c>
      <c r="D9" s="45"/>
      <c r="E9" s="23">
        <v>6.1</v>
      </c>
      <c r="F9" s="314" t="s">
        <v>16</v>
      </c>
      <c r="G9" s="283"/>
      <c r="H9" s="283">
        <v>0</v>
      </c>
      <c r="I9" s="283">
        <v>0</v>
      </c>
      <c r="J9" s="283">
        <v>0</v>
      </c>
      <c r="K9" s="283">
        <v>128</v>
      </c>
      <c r="L9" s="283">
        <v>17</v>
      </c>
      <c r="M9" s="283">
        <v>17</v>
      </c>
      <c r="N9" s="283">
        <f t="shared" si="0"/>
        <v>1.28</v>
      </c>
      <c r="O9" s="283">
        <f t="shared" si="0"/>
        <v>0.17</v>
      </c>
      <c r="P9" s="283">
        <f t="shared" si="0"/>
        <v>0.17</v>
      </c>
      <c r="Q9" s="363">
        <f t="shared" si="1"/>
        <v>3.6992000000000004E-2</v>
      </c>
      <c r="R9" s="279">
        <v>47</v>
      </c>
      <c r="S9" s="281" t="s">
        <v>344</v>
      </c>
      <c r="T9" s="282">
        <v>24</v>
      </c>
      <c r="U9" s="283">
        <v>128</v>
      </c>
      <c r="V9" s="283">
        <v>110</v>
      </c>
      <c r="W9" s="283">
        <v>91</v>
      </c>
      <c r="X9" s="283">
        <f t="shared" si="2"/>
        <v>1.28</v>
      </c>
      <c r="Y9" s="283">
        <f t="shared" si="2"/>
        <v>1.1000000000000001</v>
      </c>
      <c r="Z9" s="283">
        <f t="shared" si="2"/>
        <v>0.91</v>
      </c>
      <c r="AA9" s="283">
        <f t="shared" si="3"/>
        <v>1.2812800000000002</v>
      </c>
      <c r="AB9" s="24">
        <v>7400</v>
      </c>
      <c r="AC9" s="25">
        <f t="shared" si="13"/>
        <v>1213.1147540983607</v>
      </c>
      <c r="AD9" s="26">
        <f t="shared" si="25"/>
        <v>7175</v>
      </c>
      <c r="AE9" s="162">
        <f t="shared" si="14"/>
        <v>1176.2295081967213</v>
      </c>
      <c r="AF9" s="27">
        <f t="shared" si="26"/>
        <v>7030</v>
      </c>
      <c r="AG9" s="27">
        <f t="shared" si="15"/>
        <v>1152.4590163934427</v>
      </c>
      <c r="AH9" s="28">
        <f t="shared" si="27"/>
        <v>6660</v>
      </c>
      <c r="AI9" s="28">
        <f t="shared" si="16"/>
        <v>1091.8032786885246</v>
      </c>
      <c r="AJ9" s="29">
        <f t="shared" si="28"/>
        <v>6290</v>
      </c>
      <c r="AK9" s="165">
        <f t="shared" si="17"/>
        <v>1031.1475409836066</v>
      </c>
      <c r="AL9" s="30">
        <f t="shared" si="29"/>
        <v>6140</v>
      </c>
      <c r="AM9" s="31">
        <f t="shared" si="18"/>
        <v>1006.5573770491803</v>
      </c>
      <c r="AN9" s="31">
        <f t="shared" si="4"/>
        <v>1260</v>
      </c>
      <c r="AO9" s="32">
        <f t="shared" si="5"/>
        <v>206.55737704918033</v>
      </c>
      <c r="AP9" s="33">
        <v>5750</v>
      </c>
      <c r="AQ9" s="34">
        <f t="shared" si="19"/>
        <v>942.62295081967216</v>
      </c>
      <c r="AR9" s="35">
        <f t="shared" si="6"/>
        <v>1650</v>
      </c>
      <c r="AS9" s="36">
        <f t="shared" si="7"/>
        <v>270.49180327868856</v>
      </c>
      <c r="AT9" s="37">
        <f t="shared" si="20"/>
        <v>5465</v>
      </c>
      <c r="AU9" s="38">
        <f t="shared" si="21"/>
        <v>895.90163934426232</v>
      </c>
      <c r="AV9" s="38">
        <f t="shared" si="8"/>
        <v>1935</v>
      </c>
      <c r="AW9" s="39">
        <f t="shared" si="9"/>
        <v>317.2131147540984</v>
      </c>
      <c r="AX9" s="40">
        <v>5180</v>
      </c>
      <c r="AY9" s="41">
        <f t="shared" si="22"/>
        <v>849.18032786885249</v>
      </c>
      <c r="AZ9" s="42">
        <f t="shared" si="10"/>
        <v>2220</v>
      </c>
      <c r="BA9" s="43">
        <f t="shared" si="11"/>
        <v>363.93442622950823</v>
      </c>
      <c r="BB9" s="40">
        <v>4040</v>
      </c>
      <c r="BC9" s="41">
        <f t="shared" si="23"/>
        <v>662.29508196721315</v>
      </c>
      <c r="BD9" s="267">
        <f t="shared" si="12"/>
        <v>0.83168316831683164</v>
      </c>
      <c r="BE9" s="268">
        <f t="shared" si="24"/>
        <v>0.28217821782178215</v>
      </c>
    </row>
    <row r="10" spans="1:57" ht="40.5" customHeight="1">
      <c r="A10" t="s">
        <v>174</v>
      </c>
      <c r="B10" s="5"/>
      <c r="C10" s="44" t="s">
        <v>20</v>
      </c>
      <c r="D10" s="45"/>
      <c r="E10" s="23">
        <v>7.32</v>
      </c>
      <c r="F10" s="314" t="s">
        <v>16</v>
      </c>
      <c r="G10" s="283"/>
      <c r="H10" s="283">
        <v>0</v>
      </c>
      <c r="I10" s="283">
        <v>0</v>
      </c>
      <c r="J10" s="283">
        <v>0</v>
      </c>
      <c r="K10" s="283">
        <v>128</v>
      </c>
      <c r="L10" s="283">
        <v>18</v>
      </c>
      <c r="M10" s="283">
        <v>18</v>
      </c>
      <c r="N10" s="283">
        <f t="shared" si="0"/>
        <v>1.28</v>
      </c>
      <c r="O10" s="283">
        <f t="shared" si="0"/>
        <v>0.18</v>
      </c>
      <c r="P10" s="283">
        <f t="shared" si="0"/>
        <v>0.18</v>
      </c>
      <c r="Q10" s="363">
        <f t="shared" si="1"/>
        <v>4.1471999999999995E-2</v>
      </c>
      <c r="R10" s="279">
        <v>37</v>
      </c>
      <c r="S10" s="281" t="s">
        <v>344</v>
      </c>
      <c r="T10" s="282">
        <v>24</v>
      </c>
      <c r="U10" s="283"/>
      <c r="V10" s="283"/>
      <c r="W10" s="283"/>
      <c r="X10" s="283">
        <f t="shared" si="2"/>
        <v>0</v>
      </c>
      <c r="Y10" s="283">
        <f t="shared" si="2"/>
        <v>0</v>
      </c>
      <c r="Z10" s="283">
        <f t="shared" si="2"/>
        <v>0</v>
      </c>
      <c r="AA10" s="283">
        <f t="shared" si="3"/>
        <v>0</v>
      </c>
      <c r="AB10" s="24">
        <v>7130</v>
      </c>
      <c r="AC10" s="25">
        <f t="shared" si="13"/>
        <v>974.04371584699447</v>
      </c>
      <c r="AD10" s="26">
        <f t="shared" si="25"/>
        <v>6915</v>
      </c>
      <c r="AE10" s="162">
        <f t="shared" si="14"/>
        <v>944.67213114754099</v>
      </c>
      <c r="AF10" s="27">
        <f t="shared" si="26"/>
        <v>6770</v>
      </c>
      <c r="AG10" s="27">
        <f t="shared" si="15"/>
        <v>924.86338797814199</v>
      </c>
      <c r="AH10" s="28">
        <f t="shared" si="27"/>
        <v>6415</v>
      </c>
      <c r="AI10" s="28">
        <f t="shared" si="16"/>
        <v>876.36612021857923</v>
      </c>
      <c r="AJ10" s="29">
        <f t="shared" si="28"/>
        <v>6060</v>
      </c>
      <c r="AK10" s="165">
        <f t="shared" si="17"/>
        <v>827.86885245901635</v>
      </c>
      <c r="AL10" s="30">
        <f t="shared" si="29"/>
        <v>5915</v>
      </c>
      <c r="AM10" s="31">
        <f t="shared" si="18"/>
        <v>808.06010928961746</v>
      </c>
      <c r="AN10" s="31">
        <f t="shared" si="4"/>
        <v>1215</v>
      </c>
      <c r="AO10" s="32">
        <f t="shared" si="5"/>
        <v>165.98360655737704</v>
      </c>
      <c r="AP10" s="33">
        <v>5700</v>
      </c>
      <c r="AQ10" s="34">
        <f t="shared" si="19"/>
        <v>778.68852459016387</v>
      </c>
      <c r="AR10" s="35">
        <f t="shared" si="6"/>
        <v>1430</v>
      </c>
      <c r="AS10" s="36">
        <f t="shared" si="7"/>
        <v>195.35519125683058</v>
      </c>
      <c r="AT10" s="37">
        <f t="shared" si="20"/>
        <v>5345</v>
      </c>
      <c r="AU10" s="38">
        <f t="shared" si="21"/>
        <v>730.19125683060111</v>
      </c>
      <c r="AV10" s="38">
        <f t="shared" si="8"/>
        <v>1785</v>
      </c>
      <c r="AW10" s="39">
        <f t="shared" si="9"/>
        <v>243.85245901639342</v>
      </c>
      <c r="AX10" s="40">
        <v>4990</v>
      </c>
      <c r="AY10" s="41">
        <f t="shared" si="22"/>
        <v>681.69398907103823</v>
      </c>
      <c r="AZ10" s="42">
        <f t="shared" si="10"/>
        <v>2140</v>
      </c>
      <c r="BA10" s="43">
        <f t="shared" si="11"/>
        <v>292.3497267759563</v>
      </c>
      <c r="BB10" s="40">
        <v>4030</v>
      </c>
      <c r="BC10" s="41">
        <f t="shared" si="23"/>
        <v>550.54644808743171</v>
      </c>
      <c r="BD10" s="267">
        <f t="shared" si="12"/>
        <v>0.76923076923076927</v>
      </c>
      <c r="BE10" s="268">
        <f t="shared" si="24"/>
        <v>0.23821339950372208</v>
      </c>
    </row>
    <row r="11" spans="1:57" ht="40.5" customHeight="1">
      <c r="A11" t="s">
        <v>175</v>
      </c>
      <c r="B11" s="5"/>
      <c r="C11" s="44" t="s">
        <v>21</v>
      </c>
      <c r="D11" s="45"/>
      <c r="E11" s="23">
        <v>7.32</v>
      </c>
      <c r="F11" s="314" t="s">
        <v>16</v>
      </c>
      <c r="G11" s="283"/>
      <c r="H11" s="283">
        <v>0</v>
      </c>
      <c r="I11" s="283">
        <v>0</v>
      </c>
      <c r="J11" s="283">
        <v>0</v>
      </c>
      <c r="K11" s="283">
        <v>130</v>
      </c>
      <c r="L11" s="283">
        <v>17</v>
      </c>
      <c r="M11" s="283">
        <v>17</v>
      </c>
      <c r="N11" s="283">
        <f>K11/100</f>
        <v>1.3</v>
      </c>
      <c r="O11" s="283">
        <f>L11/100</f>
        <v>0.17</v>
      </c>
      <c r="P11" s="283">
        <f>M11/100</f>
        <v>0.17</v>
      </c>
      <c r="Q11" s="363">
        <f t="shared" si="1"/>
        <v>3.7570000000000006E-2</v>
      </c>
      <c r="R11" s="279">
        <v>37</v>
      </c>
      <c r="S11" s="281" t="s">
        <v>344</v>
      </c>
      <c r="T11" s="282">
        <v>24</v>
      </c>
      <c r="U11" s="282">
        <v>125</v>
      </c>
      <c r="V11" s="282">
        <v>115</v>
      </c>
      <c r="W11" s="282">
        <v>87</v>
      </c>
      <c r="X11" s="283">
        <f>U11/100</f>
        <v>1.25</v>
      </c>
      <c r="Y11" s="283">
        <f>V11/100</f>
        <v>1.1499999999999999</v>
      </c>
      <c r="Z11" s="283">
        <f>W11/100</f>
        <v>0.87</v>
      </c>
      <c r="AA11" s="283">
        <f t="shared" si="3"/>
        <v>1.2506249999999999</v>
      </c>
      <c r="AB11" s="24">
        <v>9400</v>
      </c>
      <c r="AC11" s="25">
        <f t="shared" si="13"/>
        <v>1284.1530054644809</v>
      </c>
      <c r="AD11" s="26">
        <f t="shared" si="25"/>
        <v>9115</v>
      </c>
      <c r="AE11" s="162">
        <f t="shared" si="14"/>
        <v>1245.2185792349726</v>
      </c>
      <c r="AF11" s="27">
        <f t="shared" si="26"/>
        <v>8930</v>
      </c>
      <c r="AG11" s="27">
        <f t="shared" si="15"/>
        <v>1219.9453551912568</v>
      </c>
      <c r="AH11" s="28">
        <f t="shared" si="27"/>
        <v>8460</v>
      </c>
      <c r="AI11" s="28">
        <f t="shared" si="16"/>
        <v>1155.7377049180327</v>
      </c>
      <c r="AJ11" s="29">
        <f t="shared" si="28"/>
        <v>7990</v>
      </c>
      <c r="AK11" s="165">
        <f t="shared" si="17"/>
        <v>1091.5300546448086</v>
      </c>
      <c r="AL11" s="30">
        <f t="shared" si="29"/>
        <v>7800</v>
      </c>
      <c r="AM11" s="31">
        <f t="shared" si="18"/>
        <v>1065.5737704918033</v>
      </c>
      <c r="AN11" s="31">
        <f t="shared" si="4"/>
        <v>1600</v>
      </c>
      <c r="AO11" s="32">
        <f t="shared" si="5"/>
        <v>218.5792349726776</v>
      </c>
      <c r="AP11" s="33">
        <v>7520</v>
      </c>
      <c r="AQ11" s="34">
        <f t="shared" si="19"/>
        <v>1027.3224043715848</v>
      </c>
      <c r="AR11" s="35">
        <f t="shared" si="6"/>
        <v>1880</v>
      </c>
      <c r="AS11" s="36">
        <f t="shared" si="7"/>
        <v>256.83060109289619</v>
      </c>
      <c r="AT11" s="37">
        <f t="shared" si="20"/>
        <v>7050</v>
      </c>
      <c r="AU11" s="38">
        <f t="shared" si="21"/>
        <v>963.11475409836066</v>
      </c>
      <c r="AV11" s="38">
        <f t="shared" si="8"/>
        <v>2350</v>
      </c>
      <c r="AW11" s="39">
        <f t="shared" si="9"/>
        <v>321.03825136612022</v>
      </c>
      <c r="AX11" s="40">
        <v>6580</v>
      </c>
      <c r="AY11" s="41">
        <f t="shared" si="22"/>
        <v>898.90710382513657</v>
      </c>
      <c r="AZ11" s="42">
        <f t="shared" si="10"/>
        <v>2820</v>
      </c>
      <c r="BA11" s="43">
        <f t="shared" si="11"/>
        <v>385.24590163934425</v>
      </c>
      <c r="BB11" s="40"/>
      <c r="BC11" s="41">
        <f t="shared" si="23"/>
        <v>0</v>
      </c>
      <c r="BD11" s="267" t="e">
        <f t="shared" si="12"/>
        <v>#DIV/0!</v>
      </c>
      <c r="BE11" s="268" t="e">
        <f t="shared" si="24"/>
        <v>#DIV/0!</v>
      </c>
    </row>
    <row r="12" spans="1:57" ht="40.5" customHeight="1">
      <c r="A12" t="s">
        <v>176</v>
      </c>
      <c r="B12" s="5"/>
      <c r="C12" s="44" t="s">
        <v>22</v>
      </c>
      <c r="D12" s="45"/>
      <c r="E12" s="23">
        <v>9.76</v>
      </c>
      <c r="F12" s="314" t="s">
        <v>16</v>
      </c>
      <c r="G12" s="283"/>
      <c r="H12" s="283">
        <v>0</v>
      </c>
      <c r="I12" s="283">
        <v>0</v>
      </c>
      <c r="J12" s="283">
        <v>0</v>
      </c>
      <c r="K12" s="283">
        <v>127</v>
      </c>
      <c r="L12" s="283">
        <v>17</v>
      </c>
      <c r="M12" s="283">
        <v>17</v>
      </c>
      <c r="N12" s="283">
        <f t="shared" ref="N12:P17" si="30">K12/100</f>
        <v>1.27</v>
      </c>
      <c r="O12" s="283">
        <f t="shared" si="30"/>
        <v>0.17</v>
      </c>
      <c r="P12" s="283">
        <f t="shared" si="30"/>
        <v>0.17</v>
      </c>
      <c r="Q12" s="363">
        <f t="shared" si="1"/>
        <v>3.6703000000000006E-2</v>
      </c>
      <c r="R12" s="279">
        <v>36</v>
      </c>
      <c r="S12" s="281" t="s">
        <v>344</v>
      </c>
      <c r="T12" s="282">
        <v>24</v>
      </c>
      <c r="U12" s="283"/>
      <c r="V12" s="283"/>
      <c r="W12" s="283"/>
      <c r="X12" s="283">
        <f t="shared" ref="X12:Z27" si="31">U12/100</f>
        <v>0</v>
      </c>
      <c r="Y12" s="283">
        <f t="shared" si="31"/>
        <v>0</v>
      </c>
      <c r="Z12" s="283">
        <f t="shared" si="31"/>
        <v>0</v>
      </c>
      <c r="AA12" s="283">
        <f t="shared" ref="AA12:AA62" si="32">Z12*Y12*X12</f>
        <v>0</v>
      </c>
      <c r="AB12" s="24">
        <v>7630</v>
      </c>
      <c r="AC12" s="25">
        <f t="shared" si="13"/>
        <v>781.76229508196718</v>
      </c>
      <c r="AD12" s="26">
        <f t="shared" si="25"/>
        <v>7400</v>
      </c>
      <c r="AE12" s="162">
        <f t="shared" si="14"/>
        <v>758.19672131147547</v>
      </c>
      <c r="AF12" s="27">
        <f t="shared" si="26"/>
        <v>7245</v>
      </c>
      <c r="AG12" s="27">
        <f t="shared" si="15"/>
        <v>742.31557377049182</v>
      </c>
      <c r="AH12" s="28">
        <f t="shared" si="27"/>
        <v>6865</v>
      </c>
      <c r="AI12" s="28">
        <f t="shared" si="16"/>
        <v>703.38114754098365</v>
      </c>
      <c r="AJ12" s="29">
        <f t="shared" si="28"/>
        <v>6485</v>
      </c>
      <c r="AK12" s="165">
        <f t="shared" si="17"/>
        <v>664.44672131147547</v>
      </c>
      <c r="AL12" s="30">
        <f t="shared" si="29"/>
        <v>6330</v>
      </c>
      <c r="AM12" s="31">
        <f t="shared" si="18"/>
        <v>648.56557377049182</v>
      </c>
      <c r="AN12" s="31">
        <f t="shared" si="4"/>
        <v>1300</v>
      </c>
      <c r="AO12" s="32">
        <f t="shared" si="5"/>
        <v>133.19672131147541</v>
      </c>
      <c r="AP12" s="33">
        <v>5950</v>
      </c>
      <c r="AQ12" s="34">
        <f t="shared" si="19"/>
        <v>609.63114754098365</v>
      </c>
      <c r="AR12" s="35">
        <f t="shared" si="6"/>
        <v>1680</v>
      </c>
      <c r="AS12" s="36">
        <f t="shared" si="7"/>
        <v>172.13114754098362</v>
      </c>
      <c r="AT12" s="37">
        <f t="shared" si="20"/>
        <v>5645</v>
      </c>
      <c r="AU12" s="38">
        <f t="shared" si="21"/>
        <v>578.38114754098365</v>
      </c>
      <c r="AV12" s="38">
        <f t="shared" si="8"/>
        <v>1985</v>
      </c>
      <c r="AW12" s="39">
        <f t="shared" si="9"/>
        <v>203.38114754098362</v>
      </c>
      <c r="AX12" s="40">
        <v>5340</v>
      </c>
      <c r="AY12" s="41">
        <f t="shared" si="22"/>
        <v>547.13114754098365</v>
      </c>
      <c r="AZ12" s="42">
        <f t="shared" si="10"/>
        <v>2290</v>
      </c>
      <c r="BA12" s="43">
        <f t="shared" si="11"/>
        <v>234.63114754098362</v>
      </c>
      <c r="BB12" s="40">
        <v>4580</v>
      </c>
      <c r="BC12" s="41">
        <f t="shared" si="23"/>
        <v>469.26229508196724</v>
      </c>
      <c r="BD12" s="267">
        <f t="shared" si="12"/>
        <v>0.66593886462882101</v>
      </c>
      <c r="BE12" s="268">
        <f t="shared" si="24"/>
        <v>0.16593886462882096</v>
      </c>
    </row>
    <row r="13" spans="1:57" ht="40.5" customHeight="1">
      <c r="A13" t="s">
        <v>177</v>
      </c>
      <c r="B13" s="5"/>
      <c r="C13" s="44" t="s">
        <v>23</v>
      </c>
      <c r="D13" s="45"/>
      <c r="E13" s="23">
        <v>6.6</v>
      </c>
      <c r="F13" s="314" t="s">
        <v>16</v>
      </c>
      <c r="G13" s="283"/>
      <c r="H13" s="283">
        <v>0</v>
      </c>
      <c r="I13" s="283">
        <v>0</v>
      </c>
      <c r="J13" s="283">
        <v>0</v>
      </c>
      <c r="K13" s="283">
        <v>124</v>
      </c>
      <c r="L13" s="283">
        <v>28</v>
      </c>
      <c r="M13" s="283">
        <v>28</v>
      </c>
      <c r="N13" s="283">
        <f t="shared" si="30"/>
        <v>1.24</v>
      </c>
      <c r="O13" s="283">
        <f t="shared" si="30"/>
        <v>0.28000000000000003</v>
      </c>
      <c r="P13" s="283">
        <f t="shared" si="30"/>
        <v>0.28000000000000003</v>
      </c>
      <c r="Q13" s="363">
        <f t="shared" si="1"/>
        <v>9.7216000000000011E-2</v>
      </c>
      <c r="R13" s="279">
        <v>55</v>
      </c>
      <c r="S13" s="281" t="s">
        <v>344</v>
      </c>
      <c r="T13" s="282">
        <v>6</v>
      </c>
      <c r="U13" s="283">
        <v>124</v>
      </c>
      <c r="V13" s="283">
        <v>130</v>
      </c>
      <c r="W13" s="283">
        <v>72</v>
      </c>
      <c r="X13" s="283">
        <f t="shared" si="31"/>
        <v>1.24</v>
      </c>
      <c r="Y13" s="283">
        <f t="shared" si="31"/>
        <v>1.3</v>
      </c>
      <c r="Z13" s="283">
        <f t="shared" si="31"/>
        <v>0.72</v>
      </c>
      <c r="AA13" s="283">
        <f t="shared" si="32"/>
        <v>1.1606399999999999</v>
      </c>
      <c r="AB13" s="24">
        <v>10300</v>
      </c>
      <c r="AC13" s="25">
        <f t="shared" si="13"/>
        <v>1560.6060606060607</v>
      </c>
      <c r="AD13" s="26">
        <f t="shared" si="25"/>
        <v>9990</v>
      </c>
      <c r="AE13" s="162">
        <f t="shared" si="14"/>
        <v>1513.6363636363637</v>
      </c>
      <c r="AF13" s="27">
        <f t="shared" si="26"/>
        <v>9785</v>
      </c>
      <c r="AG13" s="27">
        <f t="shared" si="15"/>
        <v>1482.5757575757577</v>
      </c>
      <c r="AH13" s="28">
        <f t="shared" si="27"/>
        <v>9270</v>
      </c>
      <c r="AI13" s="28">
        <f t="shared" si="16"/>
        <v>1404.5454545454547</v>
      </c>
      <c r="AJ13" s="29">
        <f t="shared" si="28"/>
        <v>8755</v>
      </c>
      <c r="AK13" s="165">
        <f t="shared" si="17"/>
        <v>1326.5151515151515</v>
      </c>
      <c r="AL13" s="30">
        <f t="shared" si="29"/>
        <v>8545</v>
      </c>
      <c r="AM13" s="31">
        <f t="shared" si="18"/>
        <v>1294.6969696969697</v>
      </c>
      <c r="AN13" s="31">
        <f t="shared" si="4"/>
        <v>1755</v>
      </c>
      <c r="AO13" s="32">
        <f t="shared" si="5"/>
        <v>265.90909090909093</v>
      </c>
      <c r="AP13" s="33">
        <v>8240</v>
      </c>
      <c r="AQ13" s="34">
        <f t="shared" si="19"/>
        <v>1248.4848484848485</v>
      </c>
      <c r="AR13" s="35">
        <f t="shared" si="6"/>
        <v>2060</v>
      </c>
      <c r="AS13" s="36">
        <f t="shared" si="7"/>
        <v>312.12121212121212</v>
      </c>
      <c r="AT13" s="37">
        <f t="shared" si="20"/>
        <v>7725</v>
      </c>
      <c r="AU13" s="38">
        <f t="shared" si="21"/>
        <v>1170.4545454545455</v>
      </c>
      <c r="AV13" s="38">
        <f t="shared" si="8"/>
        <v>2575</v>
      </c>
      <c r="AW13" s="39">
        <f t="shared" si="9"/>
        <v>390.15151515151518</v>
      </c>
      <c r="AX13" s="40">
        <v>7210</v>
      </c>
      <c r="AY13" s="41">
        <f t="shared" si="22"/>
        <v>1092.4242424242425</v>
      </c>
      <c r="AZ13" s="42">
        <f t="shared" si="10"/>
        <v>3090</v>
      </c>
      <c r="BA13" s="43">
        <f t="shared" si="11"/>
        <v>468.18181818181819</v>
      </c>
      <c r="BB13" s="40">
        <v>6760</v>
      </c>
      <c r="BC13" s="41">
        <f t="shared" si="23"/>
        <v>1024.2424242424242</v>
      </c>
      <c r="BD13" s="267">
        <f t="shared" si="12"/>
        <v>0.52366863905325445</v>
      </c>
      <c r="BE13" s="268">
        <f t="shared" si="24"/>
        <v>6.6568047337278113E-2</v>
      </c>
    </row>
    <row r="14" spans="1:57" ht="40.5" customHeight="1">
      <c r="A14" t="s">
        <v>178</v>
      </c>
      <c r="B14" s="5"/>
      <c r="C14" s="44" t="s">
        <v>24</v>
      </c>
      <c r="D14" s="45"/>
      <c r="E14" s="23">
        <v>6.6</v>
      </c>
      <c r="F14" s="314" t="s">
        <v>16</v>
      </c>
      <c r="G14" s="283"/>
      <c r="H14" s="283">
        <v>0</v>
      </c>
      <c r="I14" s="283">
        <v>0</v>
      </c>
      <c r="J14" s="283">
        <v>0</v>
      </c>
      <c r="K14" s="283">
        <v>129</v>
      </c>
      <c r="L14" s="283">
        <v>27</v>
      </c>
      <c r="M14" s="283">
        <v>27</v>
      </c>
      <c r="N14" s="283">
        <f t="shared" si="30"/>
        <v>1.29</v>
      </c>
      <c r="O14" s="283">
        <f t="shared" si="30"/>
        <v>0.27</v>
      </c>
      <c r="P14" s="283">
        <f t="shared" si="30"/>
        <v>0.27</v>
      </c>
      <c r="Q14" s="363">
        <f t="shared" si="1"/>
        <v>9.4041000000000027E-2</v>
      </c>
      <c r="R14" s="279">
        <v>50</v>
      </c>
      <c r="S14" s="281" t="s">
        <v>344</v>
      </c>
      <c r="T14" s="282">
        <v>12</v>
      </c>
      <c r="U14" s="283">
        <v>129</v>
      </c>
      <c r="V14" s="283">
        <v>103</v>
      </c>
      <c r="W14" s="283">
        <v>83</v>
      </c>
      <c r="X14" s="283">
        <f t="shared" si="31"/>
        <v>1.29</v>
      </c>
      <c r="Y14" s="283">
        <f t="shared" si="31"/>
        <v>1.03</v>
      </c>
      <c r="Z14" s="283">
        <f t="shared" si="31"/>
        <v>0.83</v>
      </c>
      <c r="AA14" s="283">
        <f t="shared" si="32"/>
        <v>1.1028210000000001</v>
      </c>
      <c r="AB14" s="24">
        <v>9100</v>
      </c>
      <c r="AC14" s="25">
        <f t="shared" si="13"/>
        <v>1378.7878787878788</v>
      </c>
      <c r="AD14" s="26">
        <f t="shared" si="25"/>
        <v>8825</v>
      </c>
      <c r="AE14" s="162">
        <f t="shared" si="14"/>
        <v>1337.1212121212122</v>
      </c>
      <c r="AF14" s="27">
        <f t="shared" si="26"/>
        <v>8645</v>
      </c>
      <c r="AG14" s="27">
        <f t="shared" si="15"/>
        <v>1309.848484848485</v>
      </c>
      <c r="AH14" s="28">
        <f t="shared" si="27"/>
        <v>8190</v>
      </c>
      <c r="AI14" s="28">
        <f t="shared" si="16"/>
        <v>1240.909090909091</v>
      </c>
      <c r="AJ14" s="29">
        <f t="shared" si="28"/>
        <v>7735</v>
      </c>
      <c r="AK14" s="165">
        <f t="shared" si="17"/>
        <v>1171.969696969697</v>
      </c>
      <c r="AL14" s="30">
        <f t="shared" si="29"/>
        <v>7550</v>
      </c>
      <c r="AM14" s="31">
        <f t="shared" si="18"/>
        <v>1143.939393939394</v>
      </c>
      <c r="AN14" s="31">
        <f t="shared" si="4"/>
        <v>1550</v>
      </c>
      <c r="AO14" s="32">
        <f t="shared" si="5"/>
        <v>234.84848484848487</v>
      </c>
      <c r="AP14" s="33">
        <v>7280</v>
      </c>
      <c r="AQ14" s="34">
        <f t="shared" si="19"/>
        <v>1103.030303030303</v>
      </c>
      <c r="AR14" s="35">
        <f t="shared" si="6"/>
        <v>1820</v>
      </c>
      <c r="AS14" s="36">
        <f t="shared" si="7"/>
        <v>275.75757575757575</v>
      </c>
      <c r="AT14" s="37">
        <f t="shared" si="20"/>
        <v>6825</v>
      </c>
      <c r="AU14" s="38">
        <f t="shared" si="21"/>
        <v>1034.0909090909092</v>
      </c>
      <c r="AV14" s="38">
        <f t="shared" si="8"/>
        <v>2275</v>
      </c>
      <c r="AW14" s="39">
        <f t="shared" si="9"/>
        <v>344.69696969696969</v>
      </c>
      <c r="AX14" s="40">
        <v>6370</v>
      </c>
      <c r="AY14" s="41">
        <f t="shared" si="22"/>
        <v>965.15151515151524</v>
      </c>
      <c r="AZ14" s="42">
        <f t="shared" si="10"/>
        <v>2730</v>
      </c>
      <c r="BA14" s="43">
        <f t="shared" si="11"/>
        <v>413.63636363636368</v>
      </c>
      <c r="BB14" s="40">
        <v>4860</v>
      </c>
      <c r="BC14" s="41">
        <f t="shared" si="23"/>
        <v>736.36363636363637</v>
      </c>
      <c r="BD14" s="267">
        <f t="shared" si="12"/>
        <v>0.87242798353909468</v>
      </c>
      <c r="BE14" s="268">
        <f t="shared" si="24"/>
        <v>0.31069958847736623</v>
      </c>
    </row>
    <row r="15" spans="1:57" ht="40.5" customHeight="1">
      <c r="A15" t="s">
        <v>179</v>
      </c>
      <c r="B15" s="5"/>
      <c r="C15" s="44" t="s">
        <v>25</v>
      </c>
      <c r="D15" s="45"/>
      <c r="E15" s="23">
        <v>6.6</v>
      </c>
      <c r="F15" s="314" t="s">
        <v>16</v>
      </c>
      <c r="G15" s="283"/>
      <c r="H15" s="283">
        <v>0</v>
      </c>
      <c r="I15" s="283">
        <v>0</v>
      </c>
      <c r="J15" s="283">
        <v>0</v>
      </c>
      <c r="K15" s="283">
        <v>129</v>
      </c>
      <c r="L15" s="283">
        <v>27</v>
      </c>
      <c r="M15" s="283">
        <v>27</v>
      </c>
      <c r="N15" s="283">
        <f t="shared" si="30"/>
        <v>1.29</v>
      </c>
      <c r="O15" s="283">
        <f t="shared" si="30"/>
        <v>0.27</v>
      </c>
      <c r="P15" s="283">
        <f t="shared" si="30"/>
        <v>0.27</v>
      </c>
      <c r="Q15" s="363">
        <f t="shared" si="1"/>
        <v>9.4041000000000027E-2</v>
      </c>
      <c r="R15" s="279">
        <v>38</v>
      </c>
      <c r="S15" s="281" t="s">
        <v>344</v>
      </c>
      <c r="T15" s="282">
        <v>12</v>
      </c>
      <c r="U15" s="283"/>
      <c r="V15" s="283"/>
      <c r="W15" s="283"/>
      <c r="X15" s="283">
        <f t="shared" si="31"/>
        <v>0</v>
      </c>
      <c r="Y15" s="283">
        <f t="shared" si="31"/>
        <v>0</v>
      </c>
      <c r="Z15" s="283">
        <f t="shared" si="31"/>
        <v>0</v>
      </c>
      <c r="AA15" s="283">
        <f t="shared" si="32"/>
        <v>0</v>
      </c>
      <c r="AB15" s="24">
        <v>8750</v>
      </c>
      <c r="AC15" s="25">
        <f t="shared" si="13"/>
        <v>1325.7575757575758</v>
      </c>
      <c r="AD15" s="26">
        <f t="shared" si="25"/>
        <v>8485</v>
      </c>
      <c r="AE15" s="162">
        <f t="shared" si="14"/>
        <v>1285.6060606060607</v>
      </c>
      <c r="AF15" s="27">
        <f t="shared" si="26"/>
        <v>8310</v>
      </c>
      <c r="AG15" s="27">
        <f t="shared" si="15"/>
        <v>1259.0909090909092</v>
      </c>
      <c r="AH15" s="28">
        <f t="shared" si="27"/>
        <v>7875</v>
      </c>
      <c r="AI15" s="28">
        <f t="shared" si="16"/>
        <v>1193.1818181818182</v>
      </c>
      <c r="AJ15" s="29">
        <f t="shared" si="28"/>
        <v>7435</v>
      </c>
      <c r="AK15" s="165">
        <f t="shared" si="17"/>
        <v>1126.5151515151515</v>
      </c>
      <c r="AL15" s="30">
        <f t="shared" si="29"/>
        <v>7260</v>
      </c>
      <c r="AM15" s="31">
        <f t="shared" si="18"/>
        <v>1100</v>
      </c>
      <c r="AN15" s="31">
        <f t="shared" si="4"/>
        <v>1490</v>
      </c>
      <c r="AO15" s="32">
        <f t="shared" si="5"/>
        <v>225.75757575757578</v>
      </c>
      <c r="AP15" s="33">
        <v>7000</v>
      </c>
      <c r="AQ15" s="34">
        <f t="shared" si="19"/>
        <v>1060.6060606060607</v>
      </c>
      <c r="AR15" s="35">
        <f t="shared" si="6"/>
        <v>1750</v>
      </c>
      <c r="AS15" s="36">
        <f t="shared" si="7"/>
        <v>265.15151515151518</v>
      </c>
      <c r="AT15" s="37">
        <f t="shared" si="20"/>
        <v>6562.5</v>
      </c>
      <c r="AU15" s="38">
        <f t="shared" si="21"/>
        <v>994.31818181818187</v>
      </c>
      <c r="AV15" s="38">
        <f t="shared" si="8"/>
        <v>2187.5</v>
      </c>
      <c r="AW15" s="39">
        <f t="shared" si="9"/>
        <v>331.43939393939394</v>
      </c>
      <c r="AX15" s="40">
        <v>6125</v>
      </c>
      <c r="AY15" s="41">
        <f t="shared" si="22"/>
        <v>928.03030303030312</v>
      </c>
      <c r="AZ15" s="42">
        <f t="shared" si="10"/>
        <v>2625</v>
      </c>
      <c r="BA15" s="43">
        <f t="shared" si="11"/>
        <v>397.72727272727275</v>
      </c>
      <c r="BB15" s="40">
        <v>4370</v>
      </c>
      <c r="BC15" s="41">
        <f t="shared" si="23"/>
        <v>662.12121212121212</v>
      </c>
      <c r="BD15" s="267">
        <f t="shared" si="12"/>
        <v>1.0022883295194509</v>
      </c>
      <c r="BE15" s="268">
        <f t="shared" si="24"/>
        <v>0.40160183066361554</v>
      </c>
    </row>
    <row r="16" spans="1:57" ht="40.5" customHeight="1">
      <c r="A16" t="s">
        <v>180</v>
      </c>
      <c r="B16" s="5"/>
      <c r="C16" s="44" t="s">
        <v>26</v>
      </c>
      <c r="D16" s="45"/>
      <c r="E16" s="23">
        <v>6.6</v>
      </c>
      <c r="F16" s="314" t="s">
        <v>16</v>
      </c>
      <c r="G16" s="283"/>
      <c r="H16" s="283">
        <v>0</v>
      </c>
      <c r="I16" s="283">
        <v>0</v>
      </c>
      <c r="J16" s="283">
        <v>0</v>
      </c>
      <c r="K16" s="283">
        <v>127</v>
      </c>
      <c r="L16" s="283">
        <v>27</v>
      </c>
      <c r="M16" s="283">
        <v>27</v>
      </c>
      <c r="N16" s="283">
        <f t="shared" si="30"/>
        <v>1.27</v>
      </c>
      <c r="O16" s="283">
        <f t="shared" si="30"/>
        <v>0.27</v>
      </c>
      <c r="P16" s="283">
        <f t="shared" si="30"/>
        <v>0.27</v>
      </c>
      <c r="Q16" s="363">
        <f t="shared" si="1"/>
        <v>9.2583000000000013E-2</v>
      </c>
      <c r="R16" s="279">
        <v>39</v>
      </c>
      <c r="S16" s="281" t="s">
        <v>344</v>
      </c>
      <c r="T16" s="282">
        <v>12</v>
      </c>
      <c r="U16" s="283">
        <v>127</v>
      </c>
      <c r="V16" s="283">
        <v>105</v>
      </c>
      <c r="W16" s="283">
        <v>87</v>
      </c>
      <c r="X16" s="283">
        <f t="shared" si="31"/>
        <v>1.27</v>
      </c>
      <c r="Y16" s="283">
        <f t="shared" si="31"/>
        <v>1.05</v>
      </c>
      <c r="Z16" s="283">
        <f t="shared" si="31"/>
        <v>0.87</v>
      </c>
      <c r="AA16" s="283">
        <f t="shared" si="32"/>
        <v>1.160145</v>
      </c>
      <c r="AB16" s="24">
        <v>9990</v>
      </c>
      <c r="AC16" s="25">
        <f t="shared" si="13"/>
        <v>1513.6363636363637</v>
      </c>
      <c r="AD16" s="26">
        <f t="shared" si="25"/>
        <v>9690</v>
      </c>
      <c r="AE16" s="162">
        <f t="shared" si="14"/>
        <v>1468.1818181818182</v>
      </c>
      <c r="AF16" s="27">
        <f t="shared" si="26"/>
        <v>9490</v>
      </c>
      <c r="AG16" s="27">
        <f t="shared" si="15"/>
        <v>1437.878787878788</v>
      </c>
      <c r="AH16" s="28">
        <f t="shared" si="27"/>
        <v>8990</v>
      </c>
      <c r="AI16" s="28">
        <f t="shared" si="16"/>
        <v>1362.1212121212122</v>
      </c>
      <c r="AJ16" s="29">
        <f t="shared" si="28"/>
        <v>8490</v>
      </c>
      <c r="AK16" s="165">
        <f t="shared" si="17"/>
        <v>1286.3636363636365</v>
      </c>
      <c r="AL16" s="30">
        <f t="shared" si="29"/>
        <v>8290</v>
      </c>
      <c r="AM16" s="31">
        <f t="shared" si="18"/>
        <v>1256.0606060606062</v>
      </c>
      <c r="AN16" s="31">
        <f t="shared" si="4"/>
        <v>1700</v>
      </c>
      <c r="AO16" s="32">
        <f t="shared" si="5"/>
        <v>257.57575757575756</v>
      </c>
      <c r="AP16" s="33">
        <v>7990</v>
      </c>
      <c r="AQ16" s="34">
        <f t="shared" si="19"/>
        <v>1210.6060606060607</v>
      </c>
      <c r="AR16" s="35">
        <f t="shared" si="6"/>
        <v>2000</v>
      </c>
      <c r="AS16" s="36">
        <f t="shared" si="7"/>
        <v>303.03030303030306</v>
      </c>
      <c r="AT16" s="37">
        <f t="shared" si="20"/>
        <v>7490</v>
      </c>
      <c r="AU16" s="38">
        <f t="shared" si="21"/>
        <v>1134.848484848485</v>
      </c>
      <c r="AV16" s="38">
        <f t="shared" si="8"/>
        <v>2500</v>
      </c>
      <c r="AW16" s="39">
        <f t="shared" si="9"/>
        <v>378.78787878787881</v>
      </c>
      <c r="AX16" s="40">
        <v>6990</v>
      </c>
      <c r="AY16" s="41">
        <f t="shared" si="22"/>
        <v>1059.0909090909092</v>
      </c>
      <c r="AZ16" s="42">
        <f t="shared" si="10"/>
        <v>3000</v>
      </c>
      <c r="BA16" s="43">
        <f t="shared" si="11"/>
        <v>454.54545454545456</v>
      </c>
      <c r="BB16" s="40">
        <v>4780</v>
      </c>
      <c r="BC16" s="41">
        <f t="shared" si="23"/>
        <v>724.24242424242425</v>
      </c>
      <c r="BD16" s="267">
        <f t="shared" si="12"/>
        <v>1.0899581589958158</v>
      </c>
      <c r="BE16" s="268">
        <f t="shared" si="24"/>
        <v>0.46234309623430964</v>
      </c>
    </row>
    <row r="17" spans="1:57" ht="40.5" customHeight="1">
      <c r="A17" t="s">
        <v>181</v>
      </c>
      <c r="B17" s="5"/>
      <c r="C17" s="44" t="s">
        <v>27</v>
      </c>
      <c r="D17" s="45"/>
      <c r="E17" s="23">
        <v>0.72</v>
      </c>
      <c r="F17" s="314" t="s">
        <v>28</v>
      </c>
      <c r="G17" s="283"/>
      <c r="H17" s="283">
        <v>0</v>
      </c>
      <c r="I17" s="283">
        <v>0</v>
      </c>
      <c r="J17" s="283">
        <v>0</v>
      </c>
      <c r="K17" s="283">
        <v>120</v>
      </c>
      <c r="L17" s="283">
        <v>60</v>
      </c>
      <c r="M17" s="283">
        <v>1.2</v>
      </c>
      <c r="N17" s="283">
        <f>K17/100</f>
        <v>1.2</v>
      </c>
      <c r="O17" s="283">
        <f>L17/100</f>
        <v>0.6</v>
      </c>
      <c r="P17" s="283">
        <f t="shared" si="30"/>
        <v>1.2E-2</v>
      </c>
      <c r="Q17" s="363">
        <f t="shared" si="1"/>
        <v>8.6400000000000001E-3</v>
      </c>
      <c r="R17" s="279">
        <v>13</v>
      </c>
      <c r="S17" s="281" t="s">
        <v>344</v>
      </c>
      <c r="T17" s="282">
        <v>50</v>
      </c>
      <c r="U17" s="283">
        <v>120</v>
      </c>
      <c r="V17" s="283">
        <v>60</v>
      </c>
      <c r="W17" s="283">
        <v>75</v>
      </c>
      <c r="X17" s="283">
        <f t="shared" si="31"/>
        <v>1.2</v>
      </c>
      <c r="Y17" s="283">
        <f t="shared" si="31"/>
        <v>0.6</v>
      </c>
      <c r="Z17" s="283">
        <f t="shared" si="31"/>
        <v>0.75</v>
      </c>
      <c r="AA17" s="283">
        <f t="shared" si="32"/>
        <v>0.53999999999999992</v>
      </c>
      <c r="AB17" s="24">
        <v>670</v>
      </c>
      <c r="AC17" s="25">
        <f t="shared" si="13"/>
        <v>930.55555555555554</v>
      </c>
      <c r="AD17" s="26">
        <f t="shared" si="25"/>
        <v>645</v>
      </c>
      <c r="AE17" s="162">
        <f t="shared" si="14"/>
        <v>895.83333333333337</v>
      </c>
      <c r="AF17" s="27">
        <f t="shared" si="26"/>
        <v>635</v>
      </c>
      <c r="AG17" s="27">
        <f t="shared" si="15"/>
        <v>881.94444444444446</v>
      </c>
      <c r="AH17" s="28">
        <f t="shared" si="27"/>
        <v>600</v>
      </c>
      <c r="AI17" s="28">
        <f t="shared" si="16"/>
        <v>833.33333333333337</v>
      </c>
      <c r="AJ17" s="29">
        <f t="shared" si="28"/>
        <v>565</v>
      </c>
      <c r="AK17" s="165">
        <f t="shared" si="17"/>
        <v>784.72222222222229</v>
      </c>
      <c r="AL17" s="30">
        <f t="shared" si="29"/>
        <v>555</v>
      </c>
      <c r="AM17" s="31">
        <f t="shared" si="18"/>
        <v>770.83333333333337</v>
      </c>
      <c r="AN17" s="31">
        <f t="shared" si="4"/>
        <v>115</v>
      </c>
      <c r="AO17" s="32">
        <f t="shared" si="5"/>
        <v>159.72222222222223</v>
      </c>
      <c r="AP17" s="33">
        <v>480</v>
      </c>
      <c r="AQ17" s="34">
        <f t="shared" si="19"/>
        <v>666.66666666666674</v>
      </c>
      <c r="AR17" s="35">
        <f t="shared" si="6"/>
        <v>190</v>
      </c>
      <c r="AS17" s="36">
        <f t="shared" si="7"/>
        <v>263.88888888888891</v>
      </c>
      <c r="AT17" s="37">
        <f t="shared" si="20"/>
        <v>450</v>
      </c>
      <c r="AU17" s="38">
        <f t="shared" si="21"/>
        <v>625</v>
      </c>
      <c r="AV17" s="38">
        <f t="shared" si="8"/>
        <v>220</v>
      </c>
      <c r="AW17" s="39">
        <f t="shared" si="9"/>
        <v>305.55555555555554</v>
      </c>
      <c r="AX17" s="40">
        <v>420</v>
      </c>
      <c r="AY17" s="41">
        <f t="shared" si="22"/>
        <v>583.33333333333337</v>
      </c>
      <c r="AZ17" s="42">
        <f t="shared" si="10"/>
        <v>250</v>
      </c>
      <c r="BA17" s="43">
        <f t="shared" si="11"/>
        <v>347.22222222222223</v>
      </c>
      <c r="BB17" s="40">
        <v>240</v>
      </c>
      <c r="BC17" s="41">
        <f t="shared" si="23"/>
        <v>333.33333333333337</v>
      </c>
      <c r="BD17" s="267">
        <f t="shared" si="12"/>
        <v>1.7916666666666667</v>
      </c>
      <c r="BE17" s="268">
        <f t="shared" si="24"/>
        <v>0.75</v>
      </c>
    </row>
    <row r="18" spans="1:57" ht="40.5" customHeight="1">
      <c r="A18" t="s">
        <v>182</v>
      </c>
      <c r="B18" s="5"/>
      <c r="C18" s="44" t="s">
        <v>29</v>
      </c>
      <c r="D18" s="45"/>
      <c r="E18" s="23">
        <v>0.96</v>
      </c>
      <c r="F18" s="314" t="s">
        <v>28</v>
      </c>
      <c r="G18" s="283"/>
      <c r="H18" s="283">
        <v>0</v>
      </c>
      <c r="I18" s="283">
        <v>0</v>
      </c>
      <c r="J18" s="283">
        <v>0</v>
      </c>
      <c r="K18" s="283">
        <v>120</v>
      </c>
      <c r="L18" s="283">
        <v>80</v>
      </c>
      <c r="M18" s="283">
        <v>1.2</v>
      </c>
      <c r="N18" s="283">
        <f t="shared" ref="N18:P35" si="33">K18/100</f>
        <v>1.2</v>
      </c>
      <c r="O18" s="283">
        <f t="shared" si="33"/>
        <v>0.8</v>
      </c>
      <c r="P18" s="283">
        <f t="shared" si="33"/>
        <v>1.2E-2</v>
      </c>
      <c r="Q18" s="363">
        <f t="shared" si="1"/>
        <v>1.1519999999999999E-2</v>
      </c>
      <c r="R18" s="279">
        <v>17</v>
      </c>
      <c r="S18" s="281" t="s">
        <v>344</v>
      </c>
      <c r="T18" s="282">
        <v>50</v>
      </c>
      <c r="U18" s="283"/>
      <c r="V18" s="283"/>
      <c r="W18" s="283"/>
      <c r="X18" s="283">
        <f t="shared" si="31"/>
        <v>0</v>
      </c>
      <c r="Y18" s="283">
        <f t="shared" si="31"/>
        <v>0</v>
      </c>
      <c r="Z18" s="283">
        <f t="shared" si="31"/>
        <v>0</v>
      </c>
      <c r="AA18" s="283">
        <f t="shared" si="32"/>
        <v>0</v>
      </c>
      <c r="AB18" s="24">
        <v>870</v>
      </c>
      <c r="AC18" s="25">
        <f t="shared" si="13"/>
        <v>906.25</v>
      </c>
      <c r="AD18" s="26">
        <f t="shared" si="25"/>
        <v>840</v>
      </c>
      <c r="AE18" s="162">
        <f t="shared" si="14"/>
        <v>875</v>
      </c>
      <c r="AF18" s="27">
        <f t="shared" si="26"/>
        <v>825</v>
      </c>
      <c r="AG18" s="27">
        <f t="shared" si="15"/>
        <v>859.375</v>
      </c>
      <c r="AH18" s="28">
        <f t="shared" si="27"/>
        <v>780</v>
      </c>
      <c r="AI18" s="28">
        <f t="shared" si="16"/>
        <v>812.5</v>
      </c>
      <c r="AJ18" s="29">
        <f t="shared" si="28"/>
        <v>735</v>
      </c>
      <c r="AK18" s="165">
        <f t="shared" si="17"/>
        <v>765.625</v>
      </c>
      <c r="AL18" s="30">
        <f t="shared" si="29"/>
        <v>720</v>
      </c>
      <c r="AM18" s="31">
        <f t="shared" si="18"/>
        <v>750</v>
      </c>
      <c r="AN18" s="31">
        <f t="shared" si="4"/>
        <v>150</v>
      </c>
      <c r="AO18" s="32">
        <f t="shared" si="5"/>
        <v>156.25</v>
      </c>
      <c r="AP18" s="33">
        <v>610</v>
      </c>
      <c r="AQ18" s="34">
        <f t="shared" si="19"/>
        <v>635.41666666666674</v>
      </c>
      <c r="AR18" s="35">
        <f t="shared" si="6"/>
        <v>260</v>
      </c>
      <c r="AS18" s="36">
        <f t="shared" si="7"/>
        <v>270.83333333333337</v>
      </c>
      <c r="AT18" s="37">
        <f t="shared" si="20"/>
        <v>575</v>
      </c>
      <c r="AU18" s="38">
        <f t="shared" si="21"/>
        <v>598.95833333333337</v>
      </c>
      <c r="AV18" s="38">
        <f t="shared" si="8"/>
        <v>295</v>
      </c>
      <c r="AW18" s="39">
        <f t="shared" si="9"/>
        <v>307.29166666666669</v>
      </c>
      <c r="AX18" s="40">
        <v>540</v>
      </c>
      <c r="AY18" s="41">
        <f t="shared" si="22"/>
        <v>562.5</v>
      </c>
      <c r="AZ18" s="42">
        <f t="shared" si="10"/>
        <v>330</v>
      </c>
      <c r="BA18" s="43">
        <f t="shared" si="11"/>
        <v>343.75</v>
      </c>
      <c r="BB18" s="40">
        <v>300</v>
      </c>
      <c r="BC18" s="41">
        <f t="shared" si="23"/>
        <v>312.5</v>
      </c>
      <c r="BD18" s="267">
        <f t="shared" si="12"/>
        <v>1.9</v>
      </c>
      <c r="BE18" s="268">
        <f t="shared" si="24"/>
        <v>0.8</v>
      </c>
    </row>
    <row r="19" spans="1:57" ht="40.5" customHeight="1">
      <c r="A19" t="s">
        <v>183</v>
      </c>
      <c r="B19" s="5"/>
      <c r="C19" s="44" t="s">
        <v>30</v>
      </c>
      <c r="D19" s="45"/>
      <c r="E19" s="23">
        <v>0.72</v>
      </c>
      <c r="F19" s="314" t="s">
        <v>28</v>
      </c>
      <c r="G19" s="359"/>
      <c r="H19" s="283">
        <v>0</v>
      </c>
      <c r="I19" s="283">
        <v>0</v>
      </c>
      <c r="J19" s="283">
        <v>0</v>
      </c>
      <c r="K19" s="283">
        <v>120</v>
      </c>
      <c r="L19" s="283">
        <v>60</v>
      </c>
      <c r="M19" s="283">
        <v>1.2</v>
      </c>
      <c r="N19" s="283">
        <f t="shared" si="33"/>
        <v>1.2</v>
      </c>
      <c r="O19" s="283">
        <f t="shared" si="33"/>
        <v>0.6</v>
      </c>
      <c r="P19" s="283">
        <f t="shared" si="33"/>
        <v>1.2E-2</v>
      </c>
      <c r="Q19" s="363">
        <f t="shared" si="1"/>
        <v>8.6400000000000001E-3</v>
      </c>
      <c r="R19" s="279">
        <v>13.5</v>
      </c>
      <c r="S19" s="281" t="s">
        <v>344</v>
      </c>
      <c r="T19" s="282">
        <v>36</v>
      </c>
      <c r="U19" s="283">
        <v>126</v>
      </c>
      <c r="V19" s="283">
        <v>60</v>
      </c>
      <c r="W19" s="283">
        <v>56</v>
      </c>
      <c r="X19" s="283">
        <f t="shared" si="31"/>
        <v>1.26</v>
      </c>
      <c r="Y19" s="283">
        <f t="shared" si="31"/>
        <v>0.6</v>
      </c>
      <c r="Z19" s="283">
        <f t="shared" si="31"/>
        <v>0.56000000000000005</v>
      </c>
      <c r="AA19" s="283">
        <f t="shared" si="32"/>
        <v>0.42336000000000001</v>
      </c>
      <c r="AB19" s="24">
        <v>850</v>
      </c>
      <c r="AC19" s="25">
        <f t="shared" si="13"/>
        <v>1180.5555555555557</v>
      </c>
      <c r="AD19" s="26">
        <f t="shared" si="25"/>
        <v>820</v>
      </c>
      <c r="AE19" s="162">
        <f t="shared" si="14"/>
        <v>1138.8888888888889</v>
      </c>
      <c r="AF19" s="27">
        <f t="shared" si="26"/>
        <v>805</v>
      </c>
      <c r="AG19" s="27">
        <f t="shared" si="15"/>
        <v>1118.0555555555557</v>
      </c>
      <c r="AH19" s="28">
        <f t="shared" si="27"/>
        <v>765</v>
      </c>
      <c r="AI19" s="28">
        <f t="shared" si="16"/>
        <v>1062.5</v>
      </c>
      <c r="AJ19" s="29">
        <f t="shared" si="28"/>
        <v>720</v>
      </c>
      <c r="AK19" s="165">
        <f t="shared" si="17"/>
        <v>1000</v>
      </c>
      <c r="AL19" s="30">
        <f t="shared" si="29"/>
        <v>705</v>
      </c>
      <c r="AM19" s="31">
        <f t="shared" si="18"/>
        <v>979.16666666666674</v>
      </c>
      <c r="AN19" s="31">
        <f t="shared" si="4"/>
        <v>145</v>
      </c>
      <c r="AO19" s="32">
        <f t="shared" si="5"/>
        <v>201.38888888888889</v>
      </c>
      <c r="AP19" s="33">
        <v>640</v>
      </c>
      <c r="AQ19" s="34">
        <f t="shared" si="19"/>
        <v>888.88888888888891</v>
      </c>
      <c r="AR19" s="35">
        <f t="shared" si="6"/>
        <v>210</v>
      </c>
      <c r="AS19" s="36">
        <f t="shared" si="7"/>
        <v>291.66666666666669</v>
      </c>
      <c r="AT19" s="37">
        <f t="shared" si="20"/>
        <v>615</v>
      </c>
      <c r="AU19" s="38">
        <f t="shared" si="21"/>
        <v>854.16666666666674</v>
      </c>
      <c r="AV19" s="38">
        <f t="shared" si="8"/>
        <v>235</v>
      </c>
      <c r="AW19" s="39">
        <f t="shared" si="9"/>
        <v>326.38888888888891</v>
      </c>
      <c r="AX19" s="40">
        <v>590</v>
      </c>
      <c r="AY19" s="41">
        <f t="shared" si="22"/>
        <v>819.44444444444446</v>
      </c>
      <c r="AZ19" s="42">
        <f t="shared" si="10"/>
        <v>260</v>
      </c>
      <c r="BA19" s="43">
        <f t="shared" si="11"/>
        <v>361.11111111111114</v>
      </c>
      <c r="BB19" s="40">
        <v>480</v>
      </c>
      <c r="BC19" s="41">
        <f t="shared" si="23"/>
        <v>666.66666666666674</v>
      </c>
      <c r="BD19" s="267">
        <f t="shared" si="12"/>
        <v>0.77083333333333337</v>
      </c>
      <c r="BE19" s="268">
        <f t="shared" si="24"/>
        <v>0.22916666666666666</v>
      </c>
    </row>
    <row r="20" spans="1:57" ht="40.5" customHeight="1">
      <c r="A20" t="s">
        <v>184</v>
      </c>
      <c r="B20" s="5"/>
      <c r="C20" s="44" t="s">
        <v>31</v>
      </c>
      <c r="D20" s="45"/>
      <c r="E20" s="23">
        <v>0.72</v>
      </c>
      <c r="F20" s="314" t="s">
        <v>28</v>
      </c>
      <c r="G20" s="283"/>
      <c r="H20" s="283">
        <v>0</v>
      </c>
      <c r="I20" s="283">
        <v>0</v>
      </c>
      <c r="J20" s="283">
        <v>0</v>
      </c>
      <c r="K20" s="283">
        <v>123</v>
      </c>
      <c r="L20" s="283">
        <v>63</v>
      </c>
      <c r="M20" s="283">
        <v>2.2000000000000002</v>
      </c>
      <c r="N20" s="283">
        <f t="shared" si="33"/>
        <v>1.23</v>
      </c>
      <c r="O20" s="283">
        <f t="shared" si="33"/>
        <v>0.63</v>
      </c>
      <c r="P20" s="283">
        <f t="shared" si="33"/>
        <v>2.2000000000000002E-2</v>
      </c>
      <c r="Q20" s="363">
        <f t="shared" si="1"/>
        <v>1.7047800000000002E-2</v>
      </c>
      <c r="R20" s="279">
        <v>15</v>
      </c>
      <c r="S20" s="281" t="s">
        <v>344</v>
      </c>
      <c r="T20" s="282">
        <v>25</v>
      </c>
      <c r="U20" s="283">
        <v>124</v>
      </c>
      <c r="V20" s="283">
        <v>63</v>
      </c>
      <c r="W20" s="283">
        <v>71</v>
      </c>
      <c r="X20" s="283">
        <f t="shared" si="31"/>
        <v>1.24</v>
      </c>
      <c r="Y20" s="283">
        <f t="shared" si="31"/>
        <v>0.63</v>
      </c>
      <c r="Z20" s="283">
        <f t="shared" si="31"/>
        <v>0.71</v>
      </c>
      <c r="AA20" s="283">
        <f>Z20*Y20*X20</f>
        <v>0.55465199999999992</v>
      </c>
      <c r="AB20" s="24">
        <v>940</v>
      </c>
      <c r="AC20" s="25">
        <f t="shared" si="13"/>
        <v>1305.5555555555557</v>
      </c>
      <c r="AD20" s="26">
        <f t="shared" si="25"/>
        <v>910</v>
      </c>
      <c r="AE20" s="162">
        <f t="shared" si="14"/>
        <v>1263.8888888888889</v>
      </c>
      <c r="AF20" s="27">
        <f t="shared" si="26"/>
        <v>890</v>
      </c>
      <c r="AG20" s="27">
        <f t="shared" si="15"/>
        <v>1236.1111111111111</v>
      </c>
      <c r="AH20" s="28">
        <f t="shared" si="27"/>
        <v>845</v>
      </c>
      <c r="AI20" s="28">
        <f t="shared" si="16"/>
        <v>1173.6111111111111</v>
      </c>
      <c r="AJ20" s="29">
        <f t="shared" si="28"/>
        <v>795</v>
      </c>
      <c r="AK20" s="165">
        <f t="shared" si="17"/>
        <v>1104.1666666666667</v>
      </c>
      <c r="AL20" s="30">
        <f t="shared" si="29"/>
        <v>780</v>
      </c>
      <c r="AM20" s="31">
        <f t="shared" si="18"/>
        <v>1083.3333333333335</v>
      </c>
      <c r="AN20" s="31">
        <f t="shared" si="4"/>
        <v>160</v>
      </c>
      <c r="AO20" s="32">
        <f t="shared" si="5"/>
        <v>222.22222222222223</v>
      </c>
      <c r="AP20" s="33">
        <v>700</v>
      </c>
      <c r="AQ20" s="34">
        <f t="shared" si="19"/>
        <v>972.22222222222229</v>
      </c>
      <c r="AR20" s="35">
        <f t="shared" si="6"/>
        <v>240</v>
      </c>
      <c r="AS20" s="36">
        <f t="shared" si="7"/>
        <v>333.33333333333337</v>
      </c>
      <c r="AT20" s="37">
        <f t="shared" si="20"/>
        <v>670</v>
      </c>
      <c r="AU20" s="38">
        <f t="shared" si="21"/>
        <v>930.55555555555554</v>
      </c>
      <c r="AV20" s="38">
        <f t="shared" si="8"/>
        <v>270</v>
      </c>
      <c r="AW20" s="39">
        <f t="shared" si="9"/>
        <v>375</v>
      </c>
      <c r="AX20" s="40">
        <v>640</v>
      </c>
      <c r="AY20" s="41">
        <f t="shared" si="22"/>
        <v>888.88888888888891</v>
      </c>
      <c r="AZ20" s="42">
        <f t="shared" si="10"/>
        <v>300</v>
      </c>
      <c r="BA20" s="43">
        <f t="shared" si="11"/>
        <v>416.66666666666669</v>
      </c>
      <c r="BB20" s="40">
        <v>340</v>
      </c>
      <c r="BC20" s="41">
        <f t="shared" si="23"/>
        <v>472.22222222222223</v>
      </c>
      <c r="BD20" s="267">
        <f t="shared" si="12"/>
        <v>1.7647058823529411</v>
      </c>
      <c r="BE20" s="268">
        <f t="shared" si="24"/>
        <v>0.88235294117647056</v>
      </c>
    </row>
    <row r="21" spans="1:57" ht="40.5" customHeight="1">
      <c r="A21" t="s">
        <v>185</v>
      </c>
      <c r="B21" s="5"/>
      <c r="C21" s="44" t="s">
        <v>32</v>
      </c>
      <c r="D21" s="45"/>
      <c r="E21" s="23">
        <v>15</v>
      </c>
      <c r="F21" s="314" t="s">
        <v>16</v>
      </c>
      <c r="G21" s="283"/>
      <c r="H21" s="283">
        <v>0</v>
      </c>
      <c r="I21" s="283">
        <v>0</v>
      </c>
      <c r="J21" s="283">
        <v>0</v>
      </c>
      <c r="K21" s="283">
        <v>68</v>
      </c>
      <c r="L21" s="283">
        <v>78</v>
      </c>
      <c r="M21" s="283">
        <v>46</v>
      </c>
      <c r="N21" s="283">
        <f t="shared" si="33"/>
        <v>0.68</v>
      </c>
      <c r="O21" s="283">
        <f t="shared" si="33"/>
        <v>0.78</v>
      </c>
      <c r="P21" s="283">
        <f t="shared" si="33"/>
        <v>0.46</v>
      </c>
      <c r="Q21" s="363">
        <f t="shared" si="1"/>
        <v>0.24398400000000006</v>
      </c>
      <c r="R21" s="279">
        <v>26</v>
      </c>
      <c r="S21" s="281" t="s">
        <v>345</v>
      </c>
      <c r="T21" s="282">
        <v>1</v>
      </c>
      <c r="U21" s="283"/>
      <c r="V21" s="283"/>
      <c r="W21" s="283"/>
      <c r="X21" s="283">
        <f t="shared" si="31"/>
        <v>0</v>
      </c>
      <c r="Y21" s="283">
        <f t="shared" si="31"/>
        <v>0</v>
      </c>
      <c r="Z21" s="283">
        <f t="shared" si="31"/>
        <v>0</v>
      </c>
      <c r="AA21" s="283">
        <f>Z21*Y21*X21</f>
        <v>0</v>
      </c>
      <c r="AB21" s="24">
        <v>3300</v>
      </c>
      <c r="AC21" s="25">
        <f t="shared" si="13"/>
        <v>220</v>
      </c>
      <c r="AD21" s="26">
        <f t="shared" si="25"/>
        <v>3200</v>
      </c>
      <c r="AE21" s="162">
        <f t="shared" si="14"/>
        <v>213.33333333333334</v>
      </c>
      <c r="AF21" s="27">
        <f t="shared" si="26"/>
        <v>3135</v>
      </c>
      <c r="AG21" s="27">
        <f t="shared" si="15"/>
        <v>209</v>
      </c>
      <c r="AH21" s="28">
        <f t="shared" si="27"/>
        <v>2970</v>
      </c>
      <c r="AI21" s="28">
        <f t="shared" si="16"/>
        <v>198</v>
      </c>
      <c r="AJ21" s="29">
        <f t="shared" si="28"/>
        <v>2805</v>
      </c>
      <c r="AK21" s="165">
        <f t="shared" si="17"/>
        <v>187</v>
      </c>
      <c r="AL21" s="30">
        <f t="shared" si="29"/>
        <v>2735</v>
      </c>
      <c r="AM21" s="31">
        <f t="shared" si="18"/>
        <v>182.33333333333334</v>
      </c>
      <c r="AN21" s="31">
        <f t="shared" si="4"/>
        <v>565</v>
      </c>
      <c r="AO21" s="32">
        <f t="shared" si="5"/>
        <v>37.666666666666664</v>
      </c>
      <c r="AP21" s="33">
        <v>2450</v>
      </c>
      <c r="AQ21" s="34">
        <f t="shared" si="19"/>
        <v>163.33333333333334</v>
      </c>
      <c r="AR21" s="35">
        <f t="shared" si="6"/>
        <v>850</v>
      </c>
      <c r="AS21" s="36">
        <f t="shared" si="7"/>
        <v>56.666666666666664</v>
      </c>
      <c r="AT21" s="37">
        <f t="shared" si="20"/>
        <v>2300</v>
      </c>
      <c r="AU21" s="38">
        <f t="shared" si="21"/>
        <v>153.33333333333334</v>
      </c>
      <c r="AV21" s="38">
        <f t="shared" si="8"/>
        <v>1000</v>
      </c>
      <c r="AW21" s="39">
        <f t="shared" si="9"/>
        <v>66.666666666666671</v>
      </c>
      <c r="AX21" s="40">
        <v>2150</v>
      </c>
      <c r="AY21" s="41">
        <f t="shared" si="22"/>
        <v>143.33333333333334</v>
      </c>
      <c r="AZ21" s="42">
        <f t="shared" si="10"/>
        <v>1150</v>
      </c>
      <c r="BA21" s="43">
        <f t="shared" si="11"/>
        <v>76.666666666666671</v>
      </c>
      <c r="BB21" s="40">
        <v>1250</v>
      </c>
      <c r="BC21" s="41">
        <f t="shared" si="23"/>
        <v>83.333333333333329</v>
      </c>
      <c r="BD21" s="267">
        <f t="shared" si="12"/>
        <v>1.64</v>
      </c>
      <c r="BE21" s="268">
        <f t="shared" si="24"/>
        <v>0.72</v>
      </c>
    </row>
    <row r="22" spans="1:57" ht="40.5" customHeight="1">
      <c r="A22" t="s">
        <v>186</v>
      </c>
      <c r="B22" s="5"/>
      <c r="C22" s="44" t="s">
        <v>33</v>
      </c>
      <c r="D22" s="45"/>
      <c r="E22" s="23">
        <v>15</v>
      </c>
      <c r="F22" s="314" t="s">
        <v>16</v>
      </c>
      <c r="G22" s="283"/>
      <c r="H22" s="283">
        <v>0</v>
      </c>
      <c r="I22" s="283">
        <v>0</v>
      </c>
      <c r="J22" s="283">
        <v>0</v>
      </c>
      <c r="K22" s="283">
        <v>63</v>
      </c>
      <c r="L22" s="283">
        <v>60</v>
      </c>
      <c r="M22" s="283">
        <v>43</v>
      </c>
      <c r="N22" s="283">
        <f t="shared" si="33"/>
        <v>0.63</v>
      </c>
      <c r="O22" s="283">
        <f t="shared" si="33"/>
        <v>0.6</v>
      </c>
      <c r="P22" s="283">
        <f t="shared" si="33"/>
        <v>0.43</v>
      </c>
      <c r="Q22" s="363">
        <f t="shared" si="1"/>
        <v>0.16253999999999999</v>
      </c>
      <c r="R22" s="279">
        <v>17</v>
      </c>
      <c r="S22" s="281" t="s">
        <v>345</v>
      </c>
      <c r="T22" s="282">
        <v>1</v>
      </c>
      <c r="U22" s="283"/>
      <c r="V22" s="283"/>
      <c r="W22" s="283"/>
      <c r="X22" s="283">
        <f t="shared" si="31"/>
        <v>0</v>
      </c>
      <c r="Y22" s="283">
        <f t="shared" si="31"/>
        <v>0</v>
      </c>
      <c r="Z22" s="283">
        <f t="shared" si="31"/>
        <v>0</v>
      </c>
      <c r="AA22" s="283">
        <f>Z22*Y22*X22</f>
        <v>0</v>
      </c>
      <c r="AB22" s="24">
        <v>2800</v>
      </c>
      <c r="AC22" s="25">
        <f t="shared" si="13"/>
        <v>186.66666666666666</v>
      </c>
      <c r="AD22" s="26">
        <f t="shared" si="25"/>
        <v>2715</v>
      </c>
      <c r="AE22" s="162">
        <f t="shared" si="14"/>
        <v>181</v>
      </c>
      <c r="AF22" s="27">
        <f t="shared" si="26"/>
        <v>2660</v>
      </c>
      <c r="AG22" s="27">
        <f t="shared" si="15"/>
        <v>177.33333333333334</v>
      </c>
      <c r="AH22" s="28">
        <f t="shared" si="27"/>
        <v>2520</v>
      </c>
      <c r="AI22" s="28">
        <f t="shared" si="16"/>
        <v>168</v>
      </c>
      <c r="AJ22" s="29">
        <f t="shared" si="28"/>
        <v>2380</v>
      </c>
      <c r="AK22" s="165">
        <f t="shared" si="17"/>
        <v>158.66666666666666</v>
      </c>
      <c r="AL22" s="30">
        <f t="shared" si="29"/>
        <v>2320</v>
      </c>
      <c r="AM22" s="31">
        <f t="shared" si="18"/>
        <v>154.66666666666666</v>
      </c>
      <c r="AN22" s="31">
        <f t="shared" si="4"/>
        <v>480</v>
      </c>
      <c r="AO22" s="32">
        <f t="shared" si="5"/>
        <v>32</v>
      </c>
      <c r="AP22" s="33">
        <v>2050</v>
      </c>
      <c r="AQ22" s="34">
        <f t="shared" si="19"/>
        <v>136.66666666666666</v>
      </c>
      <c r="AR22" s="35">
        <f t="shared" si="6"/>
        <v>750</v>
      </c>
      <c r="AS22" s="36">
        <f t="shared" si="7"/>
        <v>50</v>
      </c>
      <c r="AT22" s="37">
        <f t="shared" si="20"/>
        <v>1975</v>
      </c>
      <c r="AU22" s="38">
        <f t="shared" si="21"/>
        <v>131.66666666666666</v>
      </c>
      <c r="AV22" s="38">
        <f t="shared" si="8"/>
        <v>825</v>
      </c>
      <c r="AW22" s="39">
        <f t="shared" si="9"/>
        <v>55</v>
      </c>
      <c r="AX22" s="40">
        <v>1900</v>
      </c>
      <c r="AY22" s="41">
        <f t="shared" si="22"/>
        <v>126.66666666666667</v>
      </c>
      <c r="AZ22" s="42">
        <f t="shared" si="10"/>
        <v>900</v>
      </c>
      <c r="BA22" s="43">
        <f t="shared" si="11"/>
        <v>60</v>
      </c>
      <c r="BB22" s="40">
        <v>950</v>
      </c>
      <c r="BC22" s="41">
        <f t="shared" si="23"/>
        <v>63.333333333333336</v>
      </c>
      <c r="BD22" s="267">
        <f t="shared" si="12"/>
        <v>1.9473684210526316</v>
      </c>
      <c r="BE22" s="268">
        <f t="shared" si="24"/>
        <v>1</v>
      </c>
    </row>
    <row r="23" spans="1:57" ht="40.5" customHeight="1">
      <c r="A23" t="s">
        <v>187</v>
      </c>
      <c r="B23" s="5"/>
      <c r="C23" s="44" t="s">
        <v>34</v>
      </c>
      <c r="D23" s="45"/>
      <c r="E23" s="23">
        <v>15</v>
      </c>
      <c r="F23" s="314" t="s">
        <v>16</v>
      </c>
      <c r="G23" s="283"/>
      <c r="H23" s="283">
        <v>0</v>
      </c>
      <c r="I23" s="283">
        <v>0</v>
      </c>
      <c r="J23" s="283">
        <v>0</v>
      </c>
      <c r="K23" s="283">
        <v>160</v>
      </c>
      <c r="L23" s="283">
        <v>48</v>
      </c>
      <c r="M23" s="283">
        <v>32</v>
      </c>
      <c r="N23" s="283">
        <f t="shared" si="33"/>
        <v>1.6</v>
      </c>
      <c r="O23" s="283">
        <f t="shared" si="33"/>
        <v>0.48</v>
      </c>
      <c r="P23" s="283">
        <f t="shared" si="33"/>
        <v>0.32</v>
      </c>
      <c r="Q23" s="363">
        <f t="shared" si="1"/>
        <v>0.24576000000000001</v>
      </c>
      <c r="R23" s="279">
        <v>17</v>
      </c>
      <c r="S23" s="281" t="s">
        <v>345</v>
      </c>
      <c r="T23" s="282">
        <v>1</v>
      </c>
      <c r="U23" s="283"/>
      <c r="V23" s="283"/>
      <c r="W23" s="283"/>
      <c r="X23" s="283">
        <f t="shared" si="31"/>
        <v>0</v>
      </c>
      <c r="Y23" s="283">
        <f t="shared" si="31"/>
        <v>0</v>
      </c>
      <c r="Z23" s="283">
        <f t="shared" si="31"/>
        <v>0</v>
      </c>
      <c r="AA23" s="283">
        <f>Z23*Y23*X23</f>
        <v>0</v>
      </c>
      <c r="AB23" s="24">
        <v>4800</v>
      </c>
      <c r="AC23" s="25">
        <f t="shared" si="13"/>
        <v>320</v>
      </c>
      <c r="AD23" s="26">
        <f t="shared" si="25"/>
        <v>4655</v>
      </c>
      <c r="AE23" s="162">
        <f t="shared" si="14"/>
        <v>310.33333333333331</v>
      </c>
      <c r="AF23" s="27">
        <f t="shared" si="26"/>
        <v>4560</v>
      </c>
      <c r="AG23" s="27">
        <f t="shared" si="15"/>
        <v>304</v>
      </c>
      <c r="AH23" s="28">
        <f t="shared" si="27"/>
        <v>4320</v>
      </c>
      <c r="AI23" s="28">
        <f t="shared" si="16"/>
        <v>288</v>
      </c>
      <c r="AJ23" s="29">
        <f t="shared" si="28"/>
        <v>4080</v>
      </c>
      <c r="AK23" s="165">
        <f t="shared" si="17"/>
        <v>272</v>
      </c>
      <c r="AL23" s="30">
        <f t="shared" si="29"/>
        <v>3980</v>
      </c>
      <c r="AM23" s="31">
        <f t="shared" si="18"/>
        <v>265.33333333333331</v>
      </c>
      <c r="AN23" s="31">
        <f t="shared" si="4"/>
        <v>820</v>
      </c>
      <c r="AO23" s="32">
        <f t="shared" si="5"/>
        <v>54.666666666666664</v>
      </c>
      <c r="AP23" s="33">
        <v>3750</v>
      </c>
      <c r="AQ23" s="34">
        <f t="shared" si="19"/>
        <v>250</v>
      </c>
      <c r="AR23" s="35">
        <f t="shared" si="6"/>
        <v>1050</v>
      </c>
      <c r="AS23" s="36">
        <f t="shared" si="7"/>
        <v>70</v>
      </c>
      <c r="AT23" s="37">
        <f t="shared" si="20"/>
        <v>3550</v>
      </c>
      <c r="AU23" s="38">
        <f t="shared" si="21"/>
        <v>236.66666666666666</v>
      </c>
      <c r="AV23" s="38">
        <f t="shared" si="8"/>
        <v>1250</v>
      </c>
      <c r="AW23" s="39">
        <f t="shared" si="9"/>
        <v>83.333333333333329</v>
      </c>
      <c r="AX23" s="40">
        <v>3350</v>
      </c>
      <c r="AY23" s="41">
        <f t="shared" si="22"/>
        <v>223.33333333333334</v>
      </c>
      <c r="AZ23" s="42">
        <f t="shared" si="10"/>
        <v>1450</v>
      </c>
      <c r="BA23" s="43">
        <f t="shared" si="11"/>
        <v>96.666666666666671</v>
      </c>
      <c r="BB23" s="40">
        <v>1460</v>
      </c>
      <c r="BC23" s="41">
        <f t="shared" si="23"/>
        <v>97.333333333333329</v>
      </c>
      <c r="BD23" s="267">
        <f t="shared" si="12"/>
        <v>2.2876712328767121</v>
      </c>
      <c r="BE23" s="268">
        <f t="shared" si="24"/>
        <v>1.2945205479452055</v>
      </c>
    </row>
    <row r="24" spans="1:57" ht="40.5" customHeight="1">
      <c r="A24" t="s">
        <v>188</v>
      </c>
      <c r="B24" s="5"/>
      <c r="C24" s="44" t="s">
        <v>35</v>
      </c>
      <c r="D24" s="45"/>
      <c r="E24" s="23">
        <v>3</v>
      </c>
      <c r="F24" s="314" t="s">
        <v>36</v>
      </c>
      <c r="G24" s="283"/>
      <c r="H24" s="283">
        <v>0</v>
      </c>
      <c r="I24" s="283">
        <v>0</v>
      </c>
      <c r="J24" s="283">
        <v>0</v>
      </c>
      <c r="K24" s="283">
        <v>125</v>
      </c>
      <c r="L24" s="283">
        <v>60</v>
      </c>
      <c r="M24" s="283">
        <v>20</v>
      </c>
      <c r="N24" s="283">
        <f t="shared" si="33"/>
        <v>1.25</v>
      </c>
      <c r="O24" s="283">
        <f t="shared" si="33"/>
        <v>0.6</v>
      </c>
      <c r="P24" s="283">
        <f t="shared" si="33"/>
        <v>0.2</v>
      </c>
      <c r="Q24" s="363">
        <f t="shared" si="1"/>
        <v>0.15000000000000002</v>
      </c>
      <c r="R24" s="279">
        <v>4</v>
      </c>
      <c r="S24" s="281" t="s">
        <v>345</v>
      </c>
      <c r="T24" s="282">
        <v>1</v>
      </c>
      <c r="U24" s="283"/>
      <c r="V24" s="283"/>
      <c r="W24" s="283"/>
      <c r="X24" s="283">
        <f t="shared" si="31"/>
        <v>0</v>
      </c>
      <c r="Y24" s="283">
        <f t="shared" si="31"/>
        <v>0</v>
      </c>
      <c r="Z24" s="283">
        <f t="shared" si="31"/>
        <v>0</v>
      </c>
      <c r="AA24" s="283">
        <f t="shared" si="32"/>
        <v>0</v>
      </c>
      <c r="AB24" s="24">
        <v>725</v>
      </c>
      <c r="AC24" s="25">
        <f t="shared" si="13"/>
        <v>241.66666666666666</v>
      </c>
      <c r="AD24" s="26">
        <f t="shared" si="25"/>
        <v>700</v>
      </c>
      <c r="AE24" s="162">
        <f t="shared" si="14"/>
        <v>233.33333333333334</v>
      </c>
      <c r="AF24" s="27">
        <f t="shared" si="26"/>
        <v>685</v>
      </c>
      <c r="AG24" s="27">
        <f t="shared" si="15"/>
        <v>228.33333333333334</v>
      </c>
      <c r="AH24" s="28">
        <f t="shared" si="27"/>
        <v>650</v>
      </c>
      <c r="AI24" s="28">
        <f t="shared" si="16"/>
        <v>216.66666666666666</v>
      </c>
      <c r="AJ24" s="29">
        <f t="shared" si="28"/>
        <v>615</v>
      </c>
      <c r="AK24" s="165">
        <f t="shared" si="17"/>
        <v>205</v>
      </c>
      <c r="AL24" s="30">
        <f t="shared" si="29"/>
        <v>600</v>
      </c>
      <c r="AM24" s="31">
        <f t="shared" si="18"/>
        <v>200</v>
      </c>
      <c r="AN24" s="31">
        <f t="shared" si="4"/>
        <v>125</v>
      </c>
      <c r="AO24" s="32">
        <f t="shared" si="5"/>
        <v>41.666666666666664</v>
      </c>
      <c r="AP24" s="33">
        <v>565</v>
      </c>
      <c r="AQ24" s="34">
        <f t="shared" si="19"/>
        <v>188.33333333333334</v>
      </c>
      <c r="AR24" s="35">
        <f t="shared" si="6"/>
        <v>160</v>
      </c>
      <c r="AS24" s="36">
        <f t="shared" si="7"/>
        <v>53.333333333333336</v>
      </c>
      <c r="AT24" s="37">
        <f t="shared" si="20"/>
        <v>537.5</v>
      </c>
      <c r="AU24" s="38">
        <f t="shared" si="21"/>
        <v>179.16666666666666</v>
      </c>
      <c r="AV24" s="38">
        <f t="shared" si="8"/>
        <v>187.5</v>
      </c>
      <c r="AW24" s="39">
        <f t="shared" si="9"/>
        <v>62.5</v>
      </c>
      <c r="AX24" s="40">
        <v>510</v>
      </c>
      <c r="AY24" s="41">
        <f t="shared" si="22"/>
        <v>170</v>
      </c>
      <c r="AZ24" s="42">
        <f t="shared" si="10"/>
        <v>215</v>
      </c>
      <c r="BA24" s="43">
        <f t="shared" si="11"/>
        <v>71.666666666666671</v>
      </c>
      <c r="BB24" s="40">
        <v>370</v>
      </c>
      <c r="BC24" s="41">
        <f t="shared" si="23"/>
        <v>123.33333333333333</v>
      </c>
      <c r="BD24" s="267">
        <f t="shared" si="12"/>
        <v>0.95945945945945943</v>
      </c>
      <c r="BE24" s="268">
        <f t="shared" si="24"/>
        <v>0.3783783783783784</v>
      </c>
    </row>
    <row r="25" spans="1:57" ht="40.5" customHeight="1">
      <c r="A25" t="s">
        <v>189</v>
      </c>
      <c r="B25" s="5"/>
      <c r="C25" s="44" t="s">
        <v>37</v>
      </c>
      <c r="D25" s="45"/>
      <c r="E25" s="23">
        <v>2.88</v>
      </c>
      <c r="F25" s="314" t="s">
        <v>36</v>
      </c>
      <c r="G25" s="283"/>
      <c r="H25" s="283">
        <v>0</v>
      </c>
      <c r="I25" s="283">
        <v>0</v>
      </c>
      <c r="J25" s="283">
        <v>0</v>
      </c>
      <c r="K25" s="283">
        <v>120</v>
      </c>
      <c r="L25" s="283">
        <v>61</v>
      </c>
      <c r="M25" s="283">
        <v>20</v>
      </c>
      <c r="N25" s="283">
        <f t="shared" si="33"/>
        <v>1.2</v>
      </c>
      <c r="O25" s="283">
        <f t="shared" si="33"/>
        <v>0.61</v>
      </c>
      <c r="P25" s="283">
        <f t="shared" si="33"/>
        <v>0.2</v>
      </c>
      <c r="Q25" s="363">
        <f t="shared" si="1"/>
        <v>0.1464</v>
      </c>
      <c r="R25" s="279">
        <v>6</v>
      </c>
      <c r="S25" s="281" t="s">
        <v>345</v>
      </c>
      <c r="T25" s="282">
        <v>1</v>
      </c>
      <c r="U25" s="283"/>
      <c r="V25" s="283"/>
      <c r="W25" s="283"/>
      <c r="X25" s="283">
        <f t="shared" si="31"/>
        <v>0</v>
      </c>
      <c r="Y25" s="283">
        <f t="shared" si="31"/>
        <v>0</v>
      </c>
      <c r="Z25" s="283">
        <f t="shared" si="31"/>
        <v>0</v>
      </c>
      <c r="AA25" s="283">
        <f t="shared" si="32"/>
        <v>0</v>
      </c>
      <c r="AB25" s="24">
        <v>690</v>
      </c>
      <c r="AC25" s="25">
        <f t="shared" si="13"/>
        <v>239.58333333333334</v>
      </c>
      <c r="AD25" s="26">
        <f t="shared" si="25"/>
        <v>665</v>
      </c>
      <c r="AE25" s="162">
        <f t="shared" si="14"/>
        <v>230.9027777777778</v>
      </c>
      <c r="AF25" s="27">
        <f t="shared" si="26"/>
        <v>655</v>
      </c>
      <c r="AG25" s="27">
        <f t="shared" si="15"/>
        <v>227.43055555555557</v>
      </c>
      <c r="AH25" s="28">
        <f t="shared" si="27"/>
        <v>620</v>
      </c>
      <c r="AI25" s="28">
        <f t="shared" si="16"/>
        <v>215.2777777777778</v>
      </c>
      <c r="AJ25" s="29">
        <f t="shared" si="28"/>
        <v>585</v>
      </c>
      <c r="AK25" s="165">
        <f t="shared" si="17"/>
        <v>203.125</v>
      </c>
      <c r="AL25" s="30">
        <f t="shared" si="29"/>
        <v>570</v>
      </c>
      <c r="AM25" s="31">
        <f t="shared" si="18"/>
        <v>197.91666666666669</v>
      </c>
      <c r="AN25" s="31">
        <f t="shared" si="4"/>
        <v>120</v>
      </c>
      <c r="AO25" s="32">
        <f t="shared" si="5"/>
        <v>41.666666666666671</v>
      </c>
      <c r="AP25" s="33">
        <v>540</v>
      </c>
      <c r="AQ25" s="34">
        <f t="shared" si="19"/>
        <v>187.5</v>
      </c>
      <c r="AR25" s="35">
        <f t="shared" si="6"/>
        <v>150</v>
      </c>
      <c r="AS25" s="36">
        <f t="shared" si="7"/>
        <v>52.083333333333336</v>
      </c>
      <c r="AT25" s="37">
        <f t="shared" si="20"/>
        <v>515</v>
      </c>
      <c r="AU25" s="38">
        <f t="shared" si="21"/>
        <v>178.81944444444446</v>
      </c>
      <c r="AV25" s="38">
        <f t="shared" si="8"/>
        <v>175</v>
      </c>
      <c r="AW25" s="39">
        <f t="shared" si="9"/>
        <v>60.763888888888893</v>
      </c>
      <c r="AX25" s="40">
        <v>490</v>
      </c>
      <c r="AY25" s="41">
        <f t="shared" si="22"/>
        <v>170.13888888888889</v>
      </c>
      <c r="AZ25" s="42">
        <f t="shared" si="10"/>
        <v>200</v>
      </c>
      <c r="BA25" s="43">
        <f t="shared" si="11"/>
        <v>69.444444444444443</v>
      </c>
      <c r="BB25" s="40">
        <v>370</v>
      </c>
      <c r="BC25" s="41">
        <f t="shared" si="23"/>
        <v>128.47222222222223</v>
      </c>
      <c r="BD25" s="267">
        <f t="shared" si="12"/>
        <v>0.86486486486486491</v>
      </c>
      <c r="BE25" s="268">
        <f t="shared" si="24"/>
        <v>0.32432432432432434</v>
      </c>
    </row>
    <row r="26" spans="1:57" ht="40.5" customHeight="1">
      <c r="A26" t="s">
        <v>190</v>
      </c>
      <c r="B26" s="5"/>
      <c r="C26" s="44" t="s">
        <v>38</v>
      </c>
      <c r="D26" s="45"/>
      <c r="E26" s="23">
        <v>2.4</v>
      </c>
      <c r="F26" s="314" t="s">
        <v>36</v>
      </c>
      <c r="G26" s="283"/>
      <c r="H26" s="283">
        <v>0</v>
      </c>
      <c r="I26" s="283">
        <v>0</v>
      </c>
      <c r="J26" s="283">
        <v>0</v>
      </c>
      <c r="K26" s="283">
        <v>100</v>
      </c>
      <c r="L26" s="283">
        <v>61</v>
      </c>
      <c r="M26" s="283">
        <v>21</v>
      </c>
      <c r="N26" s="283">
        <f t="shared" si="33"/>
        <v>1</v>
      </c>
      <c r="O26" s="283">
        <f t="shared" si="33"/>
        <v>0.61</v>
      </c>
      <c r="P26" s="283">
        <f t="shared" si="33"/>
        <v>0.21</v>
      </c>
      <c r="Q26" s="363">
        <f t="shared" si="1"/>
        <v>0.12809999999999999</v>
      </c>
      <c r="R26" s="279">
        <v>7</v>
      </c>
      <c r="S26" s="281" t="s">
        <v>345</v>
      </c>
      <c r="T26" s="282">
        <v>1</v>
      </c>
      <c r="U26" s="283"/>
      <c r="V26" s="283"/>
      <c r="W26" s="283"/>
      <c r="X26" s="283">
        <f t="shared" si="31"/>
        <v>0</v>
      </c>
      <c r="Y26" s="283">
        <f t="shared" si="31"/>
        <v>0</v>
      </c>
      <c r="Z26" s="283">
        <f t="shared" si="31"/>
        <v>0</v>
      </c>
      <c r="AA26" s="283">
        <f t="shared" si="32"/>
        <v>0</v>
      </c>
      <c r="AB26" s="24">
        <v>780</v>
      </c>
      <c r="AC26" s="25">
        <f t="shared" si="13"/>
        <v>325</v>
      </c>
      <c r="AD26" s="26">
        <f t="shared" si="25"/>
        <v>755</v>
      </c>
      <c r="AE26" s="162">
        <f t="shared" si="14"/>
        <v>314.58333333333337</v>
      </c>
      <c r="AF26" s="27">
        <f t="shared" si="26"/>
        <v>740</v>
      </c>
      <c r="AG26" s="27">
        <f t="shared" si="15"/>
        <v>308.33333333333337</v>
      </c>
      <c r="AH26" s="28">
        <f t="shared" si="27"/>
        <v>700</v>
      </c>
      <c r="AI26" s="28">
        <f t="shared" si="16"/>
        <v>291.66666666666669</v>
      </c>
      <c r="AJ26" s="29">
        <f t="shared" si="28"/>
        <v>660</v>
      </c>
      <c r="AK26" s="165">
        <f t="shared" si="17"/>
        <v>275</v>
      </c>
      <c r="AL26" s="30">
        <f t="shared" si="29"/>
        <v>645</v>
      </c>
      <c r="AM26" s="31">
        <f t="shared" si="18"/>
        <v>268.75</v>
      </c>
      <c r="AN26" s="31">
        <f t="shared" si="4"/>
        <v>135</v>
      </c>
      <c r="AO26" s="32">
        <f t="shared" si="5"/>
        <v>56.25</v>
      </c>
      <c r="AP26" s="33">
        <v>600</v>
      </c>
      <c r="AQ26" s="34">
        <f t="shared" si="19"/>
        <v>250</v>
      </c>
      <c r="AR26" s="35">
        <f t="shared" si="6"/>
        <v>180</v>
      </c>
      <c r="AS26" s="36">
        <f t="shared" si="7"/>
        <v>75</v>
      </c>
      <c r="AT26" s="37">
        <f t="shared" si="20"/>
        <v>572.5</v>
      </c>
      <c r="AU26" s="38">
        <f t="shared" si="21"/>
        <v>238.54166666666669</v>
      </c>
      <c r="AV26" s="38">
        <f t="shared" si="8"/>
        <v>207.5</v>
      </c>
      <c r="AW26" s="39">
        <f t="shared" si="9"/>
        <v>86.458333333333343</v>
      </c>
      <c r="AX26" s="40">
        <v>545</v>
      </c>
      <c r="AY26" s="41">
        <f t="shared" si="22"/>
        <v>227.08333333333334</v>
      </c>
      <c r="AZ26" s="42">
        <f t="shared" si="10"/>
        <v>235</v>
      </c>
      <c r="BA26" s="43">
        <f t="shared" si="11"/>
        <v>97.916666666666671</v>
      </c>
      <c r="BB26" s="40">
        <v>480</v>
      </c>
      <c r="BC26" s="41">
        <f t="shared" si="23"/>
        <v>200</v>
      </c>
      <c r="BD26" s="267">
        <f t="shared" si="12"/>
        <v>0.625</v>
      </c>
      <c r="BE26" s="268">
        <f t="shared" si="24"/>
        <v>0.13541666666666666</v>
      </c>
    </row>
    <row r="27" spans="1:57" ht="40.5" customHeight="1">
      <c r="A27" t="s">
        <v>191</v>
      </c>
      <c r="B27" s="5"/>
      <c r="C27" s="44" t="s">
        <v>322</v>
      </c>
      <c r="D27" s="45"/>
      <c r="E27" s="23">
        <v>4.8</v>
      </c>
      <c r="F27" s="314" t="s">
        <v>36</v>
      </c>
      <c r="G27" s="283"/>
      <c r="H27" s="283">
        <v>0</v>
      </c>
      <c r="I27" s="283">
        <v>0</v>
      </c>
      <c r="J27" s="283">
        <v>0</v>
      </c>
      <c r="K27" s="283">
        <v>100</v>
      </c>
      <c r="L27" s="283">
        <v>61</v>
      </c>
      <c r="M27" s="283">
        <v>22</v>
      </c>
      <c r="N27" s="283">
        <f t="shared" si="33"/>
        <v>1</v>
      </c>
      <c r="O27" s="283">
        <f t="shared" si="33"/>
        <v>0.61</v>
      </c>
      <c r="P27" s="283">
        <f t="shared" si="33"/>
        <v>0.22</v>
      </c>
      <c r="Q27" s="363">
        <f t="shared" si="1"/>
        <v>0.13419999999999999</v>
      </c>
      <c r="R27" s="279">
        <v>7.5</v>
      </c>
      <c r="S27" s="281" t="s">
        <v>345</v>
      </c>
      <c r="T27" s="282">
        <v>1</v>
      </c>
      <c r="U27" s="283"/>
      <c r="V27" s="283"/>
      <c r="W27" s="283"/>
      <c r="X27" s="283">
        <f t="shared" si="31"/>
        <v>0</v>
      </c>
      <c r="Y27" s="283">
        <f t="shared" si="31"/>
        <v>0</v>
      </c>
      <c r="Z27" s="283">
        <f t="shared" si="31"/>
        <v>0</v>
      </c>
      <c r="AA27" s="283">
        <f t="shared" si="32"/>
        <v>0</v>
      </c>
      <c r="AB27" s="24">
        <v>910</v>
      </c>
      <c r="AC27" s="25">
        <f t="shared" si="13"/>
        <v>189.58333333333334</v>
      </c>
      <c r="AD27" s="26">
        <f t="shared" si="25"/>
        <v>880</v>
      </c>
      <c r="AE27" s="162">
        <f t="shared" si="14"/>
        <v>183.33333333333334</v>
      </c>
      <c r="AF27" s="27">
        <f t="shared" si="26"/>
        <v>860</v>
      </c>
      <c r="AG27" s="27">
        <f t="shared" si="15"/>
        <v>179.16666666666669</v>
      </c>
      <c r="AH27" s="28">
        <f t="shared" si="27"/>
        <v>815</v>
      </c>
      <c r="AI27" s="28">
        <f t="shared" si="16"/>
        <v>169.79166666666669</v>
      </c>
      <c r="AJ27" s="29">
        <f t="shared" si="28"/>
        <v>770</v>
      </c>
      <c r="AK27" s="165">
        <f t="shared" si="17"/>
        <v>160.41666666666669</v>
      </c>
      <c r="AL27" s="30">
        <f t="shared" si="29"/>
        <v>755</v>
      </c>
      <c r="AM27" s="31">
        <f t="shared" si="18"/>
        <v>157.29166666666669</v>
      </c>
      <c r="AN27" s="31">
        <f t="shared" si="4"/>
        <v>155</v>
      </c>
      <c r="AO27" s="32">
        <f t="shared" si="5"/>
        <v>32.291666666666671</v>
      </c>
      <c r="AP27" s="33">
        <v>710</v>
      </c>
      <c r="AQ27" s="34">
        <f t="shared" si="19"/>
        <v>147.91666666666669</v>
      </c>
      <c r="AR27" s="35">
        <f t="shared" si="6"/>
        <v>200</v>
      </c>
      <c r="AS27" s="36">
        <f t="shared" si="7"/>
        <v>41.666666666666671</v>
      </c>
      <c r="AT27" s="37">
        <f t="shared" si="20"/>
        <v>672.5</v>
      </c>
      <c r="AU27" s="38">
        <f t="shared" si="21"/>
        <v>140.10416666666669</v>
      </c>
      <c r="AV27" s="38">
        <f t="shared" si="8"/>
        <v>237.5</v>
      </c>
      <c r="AW27" s="39">
        <f t="shared" si="9"/>
        <v>49.479166666666671</v>
      </c>
      <c r="AX27" s="40">
        <v>635</v>
      </c>
      <c r="AY27" s="41">
        <f t="shared" si="22"/>
        <v>132.29166666666669</v>
      </c>
      <c r="AZ27" s="42">
        <f t="shared" si="10"/>
        <v>275</v>
      </c>
      <c r="BA27" s="43">
        <f t="shared" si="11"/>
        <v>57.291666666666671</v>
      </c>
      <c r="BB27" s="40">
        <v>430</v>
      </c>
      <c r="BC27" s="41">
        <f t="shared" si="23"/>
        <v>89.583333333333343</v>
      </c>
      <c r="BD27" s="267">
        <f t="shared" si="12"/>
        <v>1.1162790697674418</v>
      </c>
      <c r="BE27" s="268">
        <f t="shared" si="24"/>
        <v>0.47674418604651164</v>
      </c>
    </row>
    <row r="28" spans="1:57" ht="40.5" customHeight="1">
      <c r="A28" t="s">
        <v>192</v>
      </c>
      <c r="B28" s="5"/>
      <c r="C28" s="44" t="s">
        <v>39</v>
      </c>
      <c r="D28" s="45"/>
      <c r="E28" s="23">
        <v>5.76</v>
      </c>
      <c r="F28" s="314" t="s">
        <v>36</v>
      </c>
      <c r="G28" s="283"/>
      <c r="H28" s="283">
        <v>0</v>
      </c>
      <c r="I28" s="283">
        <v>0</v>
      </c>
      <c r="J28" s="283">
        <v>0</v>
      </c>
      <c r="K28" s="283">
        <v>120</v>
      </c>
      <c r="L28" s="283">
        <f>I28/10</f>
        <v>0</v>
      </c>
      <c r="M28" s="283">
        <f>J28/10</f>
        <v>0</v>
      </c>
      <c r="N28" s="283">
        <f t="shared" si="33"/>
        <v>1.2</v>
      </c>
      <c r="O28" s="283">
        <f t="shared" si="33"/>
        <v>0</v>
      </c>
      <c r="P28" s="283">
        <f t="shared" si="33"/>
        <v>0</v>
      </c>
      <c r="Q28" s="363">
        <f>N28*O28*P28</f>
        <v>0</v>
      </c>
      <c r="R28" s="279"/>
      <c r="S28" s="281" t="s">
        <v>345</v>
      </c>
      <c r="T28" s="282">
        <v>1</v>
      </c>
      <c r="U28" s="283"/>
      <c r="V28" s="283"/>
      <c r="W28" s="283"/>
      <c r="X28" s="283">
        <f t="shared" ref="X28:Z29" si="34">U28/100</f>
        <v>0</v>
      </c>
      <c r="Y28" s="283">
        <f t="shared" si="34"/>
        <v>0</v>
      </c>
      <c r="Z28" s="283">
        <f t="shared" si="34"/>
        <v>0</v>
      </c>
      <c r="AA28" s="283">
        <f>Z28*Y28*X28</f>
        <v>0</v>
      </c>
      <c r="AB28" s="24">
        <v>1350</v>
      </c>
      <c r="AC28" s="25">
        <f t="shared" si="13"/>
        <v>234.375</v>
      </c>
      <c r="AD28" s="26">
        <f t="shared" si="25"/>
        <v>1305</v>
      </c>
      <c r="AE28" s="162">
        <f t="shared" si="14"/>
        <v>226.5625</v>
      </c>
      <c r="AF28" s="27">
        <f t="shared" si="26"/>
        <v>1280</v>
      </c>
      <c r="AG28" s="27">
        <f t="shared" si="15"/>
        <v>222.22222222222223</v>
      </c>
      <c r="AH28" s="28">
        <f t="shared" si="27"/>
        <v>1215</v>
      </c>
      <c r="AI28" s="28">
        <f t="shared" si="16"/>
        <v>210.9375</v>
      </c>
      <c r="AJ28" s="29">
        <f t="shared" si="28"/>
        <v>1145</v>
      </c>
      <c r="AK28" s="165">
        <f t="shared" si="17"/>
        <v>198.78472222222223</v>
      </c>
      <c r="AL28" s="30">
        <f t="shared" si="29"/>
        <v>1120</v>
      </c>
      <c r="AM28" s="31">
        <f t="shared" si="18"/>
        <v>194.44444444444446</v>
      </c>
      <c r="AN28" s="31">
        <f t="shared" si="4"/>
        <v>230</v>
      </c>
      <c r="AO28" s="32">
        <f t="shared" si="5"/>
        <v>39.930555555555557</v>
      </c>
      <c r="AP28" s="33">
        <v>1080</v>
      </c>
      <c r="AQ28" s="34">
        <f t="shared" si="19"/>
        <v>187.5</v>
      </c>
      <c r="AR28" s="35">
        <f t="shared" si="6"/>
        <v>270</v>
      </c>
      <c r="AS28" s="36">
        <f t="shared" si="7"/>
        <v>46.875</v>
      </c>
      <c r="AT28" s="37">
        <f t="shared" si="20"/>
        <v>1012.5</v>
      </c>
      <c r="AU28" s="38">
        <f t="shared" si="21"/>
        <v>175.78125</v>
      </c>
      <c r="AV28" s="38">
        <f t="shared" si="8"/>
        <v>337.5</v>
      </c>
      <c r="AW28" s="39">
        <f t="shared" si="9"/>
        <v>58.59375</v>
      </c>
      <c r="AX28" s="40">
        <v>945</v>
      </c>
      <c r="AY28" s="41">
        <f t="shared" si="22"/>
        <v>164.0625</v>
      </c>
      <c r="AZ28" s="42">
        <f t="shared" si="10"/>
        <v>405</v>
      </c>
      <c r="BA28" s="43">
        <f t="shared" si="11"/>
        <v>70.3125</v>
      </c>
      <c r="BB28" s="40">
        <v>760</v>
      </c>
      <c r="BC28" s="41">
        <f t="shared" si="23"/>
        <v>131.94444444444446</v>
      </c>
      <c r="BD28" s="267">
        <f t="shared" si="12"/>
        <v>0.77631578947368418</v>
      </c>
      <c r="BE28" s="268">
        <f t="shared" si="24"/>
        <v>0.24342105263157895</v>
      </c>
    </row>
    <row r="29" spans="1:57" ht="40.5" customHeight="1">
      <c r="A29" t="s">
        <v>193</v>
      </c>
      <c r="B29" s="5"/>
      <c r="C29" s="44" t="s">
        <v>40</v>
      </c>
      <c r="D29" s="45"/>
      <c r="E29" s="23">
        <v>4.32</v>
      </c>
      <c r="F29" s="314" t="s">
        <v>36</v>
      </c>
      <c r="G29" s="283"/>
      <c r="H29" s="283">
        <v>0</v>
      </c>
      <c r="I29" s="283">
        <v>0</v>
      </c>
      <c r="J29" s="283">
        <v>0</v>
      </c>
      <c r="K29" s="283">
        <v>122</v>
      </c>
      <c r="L29" s="283">
        <v>60</v>
      </c>
      <c r="M29" s="283">
        <v>33</v>
      </c>
      <c r="N29" s="283">
        <f t="shared" ref="N29:P30" si="35">K29/100</f>
        <v>1.22</v>
      </c>
      <c r="O29" s="283">
        <f t="shared" si="35"/>
        <v>0.6</v>
      </c>
      <c r="P29" s="283">
        <f t="shared" si="35"/>
        <v>0.33</v>
      </c>
      <c r="Q29" s="363">
        <f t="shared" si="1"/>
        <v>0.24156</v>
      </c>
      <c r="R29" s="279">
        <v>5</v>
      </c>
      <c r="S29" s="281" t="s">
        <v>345</v>
      </c>
      <c r="T29" s="282">
        <v>1</v>
      </c>
      <c r="U29" s="283"/>
      <c r="V29" s="283"/>
      <c r="W29" s="283"/>
      <c r="X29" s="283">
        <f t="shared" si="34"/>
        <v>0</v>
      </c>
      <c r="Y29" s="283">
        <f t="shared" si="34"/>
        <v>0</v>
      </c>
      <c r="Z29" s="283">
        <f t="shared" si="34"/>
        <v>0</v>
      </c>
      <c r="AA29" s="283">
        <f>Z29*Y29*X29</f>
        <v>0</v>
      </c>
      <c r="AB29" s="24">
        <v>1260</v>
      </c>
      <c r="AC29" s="25">
        <f t="shared" si="13"/>
        <v>291.66666666666663</v>
      </c>
      <c r="AD29" s="26">
        <f t="shared" si="25"/>
        <v>1220</v>
      </c>
      <c r="AE29" s="162">
        <f t="shared" si="14"/>
        <v>282.40740740740739</v>
      </c>
      <c r="AF29" s="27">
        <f t="shared" si="26"/>
        <v>1195</v>
      </c>
      <c r="AG29" s="27">
        <f t="shared" si="15"/>
        <v>276.62037037037032</v>
      </c>
      <c r="AH29" s="28">
        <f t="shared" si="27"/>
        <v>1130</v>
      </c>
      <c r="AI29" s="28">
        <f t="shared" si="16"/>
        <v>261.57407407407408</v>
      </c>
      <c r="AJ29" s="29">
        <f t="shared" si="28"/>
        <v>1070</v>
      </c>
      <c r="AK29" s="165">
        <f t="shared" si="17"/>
        <v>247.68518518518516</v>
      </c>
      <c r="AL29" s="30">
        <f t="shared" si="29"/>
        <v>1045</v>
      </c>
      <c r="AM29" s="31">
        <f t="shared" si="18"/>
        <v>241.89814814814812</v>
      </c>
      <c r="AN29" s="31">
        <f t="shared" si="4"/>
        <v>215</v>
      </c>
      <c r="AO29" s="32">
        <f t="shared" si="5"/>
        <v>49.768518518518512</v>
      </c>
      <c r="AP29" s="33">
        <v>1000</v>
      </c>
      <c r="AQ29" s="34">
        <f t="shared" si="19"/>
        <v>231.48148148148147</v>
      </c>
      <c r="AR29" s="35">
        <f t="shared" si="6"/>
        <v>260</v>
      </c>
      <c r="AS29" s="36">
        <f t="shared" si="7"/>
        <v>60.185185185185183</v>
      </c>
      <c r="AT29" s="37">
        <f t="shared" si="20"/>
        <v>935</v>
      </c>
      <c r="AU29" s="38">
        <f t="shared" si="21"/>
        <v>216.43518518518516</v>
      </c>
      <c r="AV29" s="38">
        <f t="shared" si="8"/>
        <v>325</v>
      </c>
      <c r="AW29" s="39">
        <f t="shared" si="9"/>
        <v>75.231481481481481</v>
      </c>
      <c r="AX29" s="40">
        <v>870</v>
      </c>
      <c r="AY29" s="41">
        <f t="shared" si="22"/>
        <v>201.38888888888889</v>
      </c>
      <c r="AZ29" s="42">
        <f t="shared" si="10"/>
        <v>390</v>
      </c>
      <c r="BA29" s="43">
        <f t="shared" si="11"/>
        <v>90.277777777777771</v>
      </c>
      <c r="BB29" s="40">
        <v>734</v>
      </c>
      <c r="BC29" s="41">
        <f t="shared" si="23"/>
        <v>169.90740740740739</v>
      </c>
      <c r="BD29" s="267">
        <f t="shared" si="12"/>
        <v>0.71662125340599458</v>
      </c>
      <c r="BE29" s="268">
        <f t="shared" si="24"/>
        <v>0.18528610354223432</v>
      </c>
    </row>
    <row r="30" spans="1:57" ht="40.5" customHeight="1">
      <c r="A30" t="s">
        <v>194</v>
      </c>
      <c r="B30" s="5"/>
      <c r="C30" s="44" t="s">
        <v>41</v>
      </c>
      <c r="D30" s="45"/>
      <c r="E30" s="23">
        <v>10.8</v>
      </c>
      <c r="F30" s="314" t="s">
        <v>36</v>
      </c>
      <c r="G30" s="283"/>
      <c r="H30" s="283">
        <v>0</v>
      </c>
      <c r="I30" s="283">
        <v>0</v>
      </c>
      <c r="J30" s="283">
        <v>0</v>
      </c>
      <c r="K30" s="283">
        <v>122</v>
      </c>
      <c r="L30" s="283">
        <v>60</v>
      </c>
      <c r="M30" s="283">
        <v>33</v>
      </c>
      <c r="N30" s="283">
        <f t="shared" si="35"/>
        <v>1.22</v>
      </c>
      <c r="O30" s="283">
        <f t="shared" si="35"/>
        <v>0.6</v>
      </c>
      <c r="P30" s="283">
        <f t="shared" si="35"/>
        <v>0.33</v>
      </c>
      <c r="Q30" s="363">
        <f t="shared" si="1"/>
        <v>0.24156</v>
      </c>
      <c r="R30" s="279">
        <v>8</v>
      </c>
      <c r="S30" s="281" t="s">
        <v>345</v>
      </c>
      <c r="T30" s="282">
        <v>1</v>
      </c>
      <c r="U30" s="283"/>
      <c r="V30" s="283"/>
      <c r="W30" s="283"/>
      <c r="X30" s="283">
        <f t="shared" ref="X30:Z45" si="36">U30/100</f>
        <v>0</v>
      </c>
      <c r="Y30" s="283">
        <f t="shared" si="36"/>
        <v>0</v>
      </c>
      <c r="Z30" s="283">
        <f t="shared" si="36"/>
        <v>0</v>
      </c>
      <c r="AA30" s="283">
        <f>Z30*Y30*X30</f>
        <v>0</v>
      </c>
      <c r="AB30" s="24">
        <v>2700</v>
      </c>
      <c r="AC30" s="25">
        <f t="shared" si="13"/>
        <v>249.99999999999997</v>
      </c>
      <c r="AD30" s="26">
        <f t="shared" si="25"/>
        <v>2615</v>
      </c>
      <c r="AE30" s="162">
        <f t="shared" si="14"/>
        <v>242.12962962962962</v>
      </c>
      <c r="AF30" s="27">
        <f t="shared" si="26"/>
        <v>2565</v>
      </c>
      <c r="AG30" s="27">
        <f t="shared" si="15"/>
        <v>237.49999999999997</v>
      </c>
      <c r="AH30" s="28">
        <f t="shared" si="27"/>
        <v>2430</v>
      </c>
      <c r="AI30" s="28">
        <f t="shared" si="16"/>
        <v>224.99999999999997</v>
      </c>
      <c r="AJ30" s="29">
        <f t="shared" si="28"/>
        <v>2295</v>
      </c>
      <c r="AK30" s="165">
        <f t="shared" si="17"/>
        <v>212.5</v>
      </c>
      <c r="AL30" s="30">
        <f t="shared" si="29"/>
        <v>2240</v>
      </c>
      <c r="AM30" s="31">
        <f t="shared" si="18"/>
        <v>207.40740740740739</v>
      </c>
      <c r="AN30" s="31">
        <f t="shared" si="4"/>
        <v>460</v>
      </c>
      <c r="AO30" s="32">
        <f t="shared" si="5"/>
        <v>42.592592592592588</v>
      </c>
      <c r="AP30" s="33">
        <v>2130</v>
      </c>
      <c r="AQ30" s="34">
        <f t="shared" si="19"/>
        <v>197.2222222222222</v>
      </c>
      <c r="AR30" s="35">
        <f t="shared" si="6"/>
        <v>570</v>
      </c>
      <c r="AS30" s="36">
        <f t="shared" si="7"/>
        <v>52.777777777777771</v>
      </c>
      <c r="AT30" s="37">
        <f t="shared" si="20"/>
        <v>2010</v>
      </c>
      <c r="AU30" s="38">
        <f t="shared" si="21"/>
        <v>186.11111111111109</v>
      </c>
      <c r="AV30" s="38">
        <f t="shared" si="8"/>
        <v>690</v>
      </c>
      <c r="AW30" s="39">
        <f t="shared" si="9"/>
        <v>63.888888888888886</v>
      </c>
      <c r="AX30" s="40">
        <v>1890</v>
      </c>
      <c r="AY30" s="41">
        <f t="shared" si="22"/>
        <v>175</v>
      </c>
      <c r="AZ30" s="42">
        <f t="shared" si="10"/>
        <v>810</v>
      </c>
      <c r="BA30" s="43">
        <f t="shared" si="11"/>
        <v>75</v>
      </c>
      <c r="BB30" s="40">
        <v>1494</v>
      </c>
      <c r="BC30" s="41">
        <f t="shared" si="23"/>
        <v>138.33333333333331</v>
      </c>
      <c r="BD30" s="267">
        <f t="shared" si="12"/>
        <v>0.80722891566265065</v>
      </c>
      <c r="BE30" s="268">
        <f t="shared" si="24"/>
        <v>0.26506024096385544</v>
      </c>
    </row>
    <row r="31" spans="1:57" ht="40.5" customHeight="1">
      <c r="A31" t="s">
        <v>195</v>
      </c>
      <c r="B31" s="5"/>
      <c r="C31" s="44" t="s">
        <v>42</v>
      </c>
      <c r="D31" s="45"/>
      <c r="E31" s="23">
        <v>10</v>
      </c>
      <c r="F31" s="314" t="s">
        <v>16</v>
      </c>
      <c r="G31" s="283"/>
      <c r="H31" s="283">
        <v>0</v>
      </c>
      <c r="I31" s="283">
        <v>0</v>
      </c>
      <c r="J31" s="283">
        <v>0</v>
      </c>
      <c r="K31" s="283">
        <v>101</v>
      </c>
      <c r="L31" s="283">
        <v>25</v>
      </c>
      <c r="M31" s="283">
        <v>25</v>
      </c>
      <c r="N31" s="283">
        <f t="shared" si="33"/>
        <v>1.01</v>
      </c>
      <c r="O31" s="283">
        <f t="shared" si="33"/>
        <v>0.25</v>
      </c>
      <c r="P31" s="283">
        <f t="shared" si="33"/>
        <v>0.25</v>
      </c>
      <c r="Q31" s="363">
        <f t="shared" si="1"/>
        <v>6.3125000000000001E-2</v>
      </c>
      <c r="R31" s="279">
        <v>25</v>
      </c>
      <c r="S31" s="281" t="s">
        <v>344</v>
      </c>
      <c r="T31" s="282">
        <v>20</v>
      </c>
      <c r="U31" s="283">
        <v>116</v>
      </c>
      <c r="V31" s="283">
        <v>105</v>
      </c>
      <c r="W31" s="283">
        <v>115</v>
      </c>
      <c r="X31" s="283">
        <f t="shared" si="36"/>
        <v>1.1599999999999999</v>
      </c>
      <c r="Y31" s="283">
        <f t="shared" si="36"/>
        <v>1.05</v>
      </c>
      <c r="Z31" s="283">
        <f t="shared" si="36"/>
        <v>1.1499999999999999</v>
      </c>
      <c r="AA31" s="283">
        <f t="shared" si="32"/>
        <v>1.4006999999999998</v>
      </c>
      <c r="AB31" s="24">
        <v>2500</v>
      </c>
      <c r="AC31" s="25">
        <f t="shared" si="13"/>
        <v>250</v>
      </c>
      <c r="AD31" s="26">
        <f t="shared" si="25"/>
        <v>2425</v>
      </c>
      <c r="AE31" s="162">
        <f t="shared" si="14"/>
        <v>242.5</v>
      </c>
      <c r="AF31" s="27">
        <f t="shared" si="26"/>
        <v>2375</v>
      </c>
      <c r="AG31" s="27">
        <f t="shared" si="15"/>
        <v>237.5</v>
      </c>
      <c r="AH31" s="28">
        <f t="shared" si="27"/>
        <v>2250</v>
      </c>
      <c r="AI31" s="28">
        <f t="shared" si="16"/>
        <v>225</v>
      </c>
      <c r="AJ31" s="29">
        <f t="shared" si="28"/>
        <v>2125</v>
      </c>
      <c r="AK31" s="165">
        <f t="shared" si="17"/>
        <v>212.5</v>
      </c>
      <c r="AL31" s="30">
        <f t="shared" si="29"/>
        <v>2075</v>
      </c>
      <c r="AM31" s="31">
        <f t="shared" si="18"/>
        <v>207.5</v>
      </c>
      <c r="AN31" s="31">
        <f t="shared" si="4"/>
        <v>425</v>
      </c>
      <c r="AO31" s="32">
        <f t="shared" si="5"/>
        <v>42.5</v>
      </c>
      <c r="AP31" s="33">
        <v>1975</v>
      </c>
      <c r="AQ31" s="34">
        <f t="shared" si="19"/>
        <v>197.5</v>
      </c>
      <c r="AR31" s="35">
        <f t="shared" si="6"/>
        <v>525</v>
      </c>
      <c r="AS31" s="36">
        <f t="shared" si="7"/>
        <v>52.5</v>
      </c>
      <c r="AT31" s="37">
        <f t="shared" si="20"/>
        <v>1862.5</v>
      </c>
      <c r="AU31" s="38">
        <f t="shared" si="21"/>
        <v>186.25</v>
      </c>
      <c r="AV31" s="38">
        <f t="shared" si="8"/>
        <v>637.5</v>
      </c>
      <c r="AW31" s="39">
        <f t="shared" si="9"/>
        <v>63.75</v>
      </c>
      <c r="AX31" s="40">
        <v>1750</v>
      </c>
      <c r="AY31" s="41">
        <f t="shared" si="22"/>
        <v>175</v>
      </c>
      <c r="AZ31" s="42">
        <f t="shared" si="10"/>
        <v>750</v>
      </c>
      <c r="BA31" s="43">
        <f t="shared" si="11"/>
        <v>75</v>
      </c>
      <c r="BB31" s="40">
        <v>1320</v>
      </c>
      <c r="BC31" s="41">
        <f t="shared" si="23"/>
        <v>132</v>
      </c>
      <c r="BD31" s="267">
        <f t="shared" si="12"/>
        <v>0.89393939393939392</v>
      </c>
      <c r="BE31" s="268">
        <f t="shared" si="24"/>
        <v>0.32575757575757575</v>
      </c>
    </row>
    <row r="32" spans="1:57" ht="40.5" customHeight="1">
      <c r="A32" t="s">
        <v>196</v>
      </c>
      <c r="B32" s="5"/>
      <c r="C32" s="44" t="s">
        <v>43</v>
      </c>
      <c r="D32" s="45"/>
      <c r="E32" s="23">
        <v>15</v>
      </c>
      <c r="F32" s="314" t="s">
        <v>16</v>
      </c>
      <c r="G32" s="359"/>
      <c r="H32" s="283">
        <v>0</v>
      </c>
      <c r="I32" s="283">
        <v>0</v>
      </c>
      <c r="J32" s="283">
        <v>0</v>
      </c>
      <c r="K32" s="283">
        <v>101</v>
      </c>
      <c r="L32" s="283">
        <v>31</v>
      </c>
      <c r="M32" s="283">
        <v>31</v>
      </c>
      <c r="N32" s="283">
        <f t="shared" si="33"/>
        <v>1.01</v>
      </c>
      <c r="O32" s="283">
        <f t="shared" si="33"/>
        <v>0.31</v>
      </c>
      <c r="P32" s="283">
        <f t="shared" si="33"/>
        <v>0.31</v>
      </c>
      <c r="Q32" s="363">
        <f t="shared" si="1"/>
        <v>9.7060999999999995E-2</v>
      </c>
      <c r="R32" s="279">
        <v>31</v>
      </c>
      <c r="S32" s="281" t="s">
        <v>344</v>
      </c>
      <c r="T32" s="282">
        <v>15</v>
      </c>
      <c r="U32" s="283">
        <v>101</v>
      </c>
      <c r="V32" s="283">
        <v>120</v>
      </c>
      <c r="W32" s="283">
        <v>142</v>
      </c>
      <c r="X32" s="283">
        <f t="shared" si="36"/>
        <v>1.01</v>
      </c>
      <c r="Y32" s="283">
        <f t="shared" si="36"/>
        <v>1.2</v>
      </c>
      <c r="Z32" s="283">
        <f t="shared" si="36"/>
        <v>1.42</v>
      </c>
      <c r="AA32" s="283">
        <f t="shared" si="32"/>
        <v>1.7210399999999999</v>
      </c>
      <c r="AB32" s="24">
        <v>2600</v>
      </c>
      <c r="AC32" s="25">
        <f t="shared" si="13"/>
        <v>173.33333333333334</v>
      </c>
      <c r="AD32" s="26">
        <f t="shared" si="25"/>
        <v>2520</v>
      </c>
      <c r="AE32" s="162">
        <f t="shared" si="14"/>
        <v>168</v>
      </c>
      <c r="AF32" s="27">
        <f t="shared" si="26"/>
        <v>2470</v>
      </c>
      <c r="AG32" s="27">
        <f t="shared" si="15"/>
        <v>164.66666666666666</v>
      </c>
      <c r="AH32" s="28">
        <f t="shared" si="27"/>
        <v>2340</v>
      </c>
      <c r="AI32" s="28">
        <f t="shared" si="16"/>
        <v>156</v>
      </c>
      <c r="AJ32" s="29">
        <f t="shared" si="28"/>
        <v>2210</v>
      </c>
      <c r="AK32" s="165">
        <f t="shared" si="17"/>
        <v>147.33333333333334</v>
      </c>
      <c r="AL32" s="30">
        <f t="shared" si="29"/>
        <v>2155</v>
      </c>
      <c r="AM32" s="31">
        <f t="shared" si="18"/>
        <v>143.66666666666666</v>
      </c>
      <c r="AN32" s="31">
        <f t="shared" si="4"/>
        <v>445</v>
      </c>
      <c r="AO32" s="32">
        <f t="shared" si="5"/>
        <v>29.666666666666668</v>
      </c>
      <c r="AP32" s="33">
        <v>2080</v>
      </c>
      <c r="AQ32" s="34">
        <f t="shared" si="19"/>
        <v>138.66666666666666</v>
      </c>
      <c r="AR32" s="35">
        <f t="shared" si="6"/>
        <v>520</v>
      </c>
      <c r="AS32" s="36">
        <f t="shared" si="7"/>
        <v>34.666666666666664</v>
      </c>
      <c r="AT32" s="37">
        <f t="shared" si="20"/>
        <v>1990</v>
      </c>
      <c r="AU32" s="38">
        <f t="shared" si="21"/>
        <v>132.66666666666666</v>
      </c>
      <c r="AV32" s="38">
        <f t="shared" si="8"/>
        <v>610</v>
      </c>
      <c r="AW32" s="39">
        <f t="shared" si="9"/>
        <v>40.666666666666664</v>
      </c>
      <c r="AX32" s="40">
        <v>1900</v>
      </c>
      <c r="AY32" s="41">
        <f t="shared" si="22"/>
        <v>126.66666666666667</v>
      </c>
      <c r="AZ32" s="42">
        <f t="shared" si="10"/>
        <v>700</v>
      </c>
      <c r="BA32" s="43">
        <f t="shared" si="11"/>
        <v>46.666666666666664</v>
      </c>
      <c r="BB32" s="40">
        <v>1575</v>
      </c>
      <c r="BC32" s="41">
        <f t="shared" si="23"/>
        <v>105</v>
      </c>
      <c r="BD32" s="267">
        <f t="shared" si="12"/>
        <v>0.65079365079365081</v>
      </c>
      <c r="BE32" s="268">
        <f t="shared" si="24"/>
        <v>0.20634920634920634</v>
      </c>
    </row>
    <row r="33" spans="1:57" ht="40.5" customHeight="1">
      <c r="A33" t="s">
        <v>197</v>
      </c>
      <c r="B33" s="5"/>
      <c r="C33" s="44" t="s">
        <v>44</v>
      </c>
      <c r="D33" s="45"/>
      <c r="E33" s="23">
        <v>15</v>
      </c>
      <c r="F33" s="314" t="s">
        <v>16</v>
      </c>
      <c r="G33" s="283"/>
      <c r="H33" s="283">
        <v>0</v>
      </c>
      <c r="I33" s="283">
        <v>0</v>
      </c>
      <c r="J33" s="283">
        <v>0</v>
      </c>
      <c r="K33" s="283">
        <f>H33/10</f>
        <v>0</v>
      </c>
      <c r="L33" s="283">
        <f>I33/10</f>
        <v>0</v>
      </c>
      <c r="M33" s="283">
        <f>J33/10</f>
        <v>0</v>
      </c>
      <c r="N33" s="283">
        <f t="shared" si="33"/>
        <v>0</v>
      </c>
      <c r="O33" s="283">
        <f t="shared" si="33"/>
        <v>0</v>
      </c>
      <c r="P33" s="283">
        <f t="shared" si="33"/>
        <v>0</v>
      </c>
      <c r="Q33" s="363">
        <f t="shared" si="1"/>
        <v>0</v>
      </c>
      <c r="R33" s="279"/>
      <c r="S33" s="281" t="s">
        <v>344</v>
      </c>
      <c r="T33" s="282"/>
      <c r="U33" s="283"/>
      <c r="V33" s="283"/>
      <c r="W33" s="283"/>
      <c r="X33" s="283">
        <f t="shared" si="36"/>
        <v>0</v>
      </c>
      <c r="Y33" s="283">
        <f t="shared" si="36"/>
        <v>0</v>
      </c>
      <c r="Z33" s="283">
        <f t="shared" si="36"/>
        <v>0</v>
      </c>
      <c r="AA33" s="283">
        <f t="shared" si="32"/>
        <v>0</v>
      </c>
      <c r="AB33" s="24">
        <v>2800</v>
      </c>
      <c r="AC33" s="25">
        <f t="shared" si="13"/>
        <v>186.66666666666666</v>
      </c>
      <c r="AD33" s="26">
        <f t="shared" si="25"/>
        <v>2715</v>
      </c>
      <c r="AE33" s="162">
        <f t="shared" si="14"/>
        <v>181</v>
      </c>
      <c r="AF33" s="27">
        <f t="shared" si="26"/>
        <v>2660</v>
      </c>
      <c r="AG33" s="27">
        <f t="shared" si="15"/>
        <v>177.33333333333334</v>
      </c>
      <c r="AH33" s="28">
        <f t="shared" si="27"/>
        <v>2520</v>
      </c>
      <c r="AI33" s="28">
        <f t="shared" si="16"/>
        <v>168</v>
      </c>
      <c r="AJ33" s="29">
        <f t="shared" si="28"/>
        <v>2380</v>
      </c>
      <c r="AK33" s="165">
        <f t="shared" si="17"/>
        <v>158.66666666666666</v>
      </c>
      <c r="AL33" s="30">
        <f t="shared" si="29"/>
        <v>2320</v>
      </c>
      <c r="AM33" s="31">
        <f t="shared" si="18"/>
        <v>154.66666666666666</v>
      </c>
      <c r="AN33" s="31">
        <f t="shared" si="4"/>
        <v>480</v>
      </c>
      <c r="AO33" s="32">
        <f t="shared" si="5"/>
        <v>32</v>
      </c>
      <c r="AP33" s="33">
        <v>2240</v>
      </c>
      <c r="AQ33" s="34">
        <f t="shared" si="19"/>
        <v>149.33333333333334</v>
      </c>
      <c r="AR33" s="35">
        <f t="shared" si="6"/>
        <v>560</v>
      </c>
      <c r="AS33" s="36">
        <f t="shared" si="7"/>
        <v>37.333333333333336</v>
      </c>
      <c r="AT33" s="37">
        <f t="shared" si="20"/>
        <v>2145</v>
      </c>
      <c r="AU33" s="38">
        <f t="shared" si="21"/>
        <v>143</v>
      </c>
      <c r="AV33" s="38">
        <f t="shared" si="8"/>
        <v>655</v>
      </c>
      <c r="AW33" s="39">
        <f t="shared" si="9"/>
        <v>43.666666666666664</v>
      </c>
      <c r="AX33" s="40">
        <v>2050</v>
      </c>
      <c r="AY33" s="41">
        <f t="shared" si="22"/>
        <v>136.66666666666666</v>
      </c>
      <c r="AZ33" s="42">
        <f t="shared" si="10"/>
        <v>750</v>
      </c>
      <c r="BA33" s="43">
        <f t="shared" si="11"/>
        <v>50</v>
      </c>
      <c r="BB33" s="40">
        <v>1727</v>
      </c>
      <c r="BC33" s="41">
        <f t="shared" si="23"/>
        <v>115.13333333333334</v>
      </c>
      <c r="BD33" s="267">
        <f t="shared" si="12"/>
        <v>0.62130862767805439</v>
      </c>
      <c r="BE33" s="268">
        <f t="shared" si="24"/>
        <v>0.18702953097857555</v>
      </c>
    </row>
    <row r="34" spans="1:57" ht="40.5" customHeight="1">
      <c r="A34" t="s">
        <v>198</v>
      </c>
      <c r="B34" s="5"/>
      <c r="C34" s="44" t="s">
        <v>45</v>
      </c>
      <c r="D34" s="45"/>
      <c r="E34" s="23">
        <v>6</v>
      </c>
      <c r="F34" s="314" t="s">
        <v>16</v>
      </c>
      <c r="G34" s="283"/>
      <c r="H34" s="283">
        <v>0</v>
      </c>
      <c r="I34" s="283">
        <v>0</v>
      </c>
      <c r="J34" s="283">
        <v>0</v>
      </c>
      <c r="K34" s="283">
        <v>101</v>
      </c>
      <c r="L34" s="283">
        <v>22</v>
      </c>
      <c r="M34" s="283">
        <v>22</v>
      </c>
      <c r="N34" s="283">
        <f t="shared" si="33"/>
        <v>1.01</v>
      </c>
      <c r="O34" s="283">
        <f t="shared" si="33"/>
        <v>0.22</v>
      </c>
      <c r="P34" s="283">
        <f t="shared" si="33"/>
        <v>0.22</v>
      </c>
      <c r="Q34" s="363">
        <f t="shared" si="1"/>
        <v>4.8884000000000004E-2</v>
      </c>
      <c r="R34" s="279">
        <v>16</v>
      </c>
      <c r="S34" s="281" t="s">
        <v>344</v>
      </c>
      <c r="T34" s="282">
        <v>35</v>
      </c>
      <c r="U34" s="283">
        <v>101</v>
      </c>
      <c r="V34" s="283">
        <v>114</v>
      </c>
      <c r="W34" s="283">
        <v>134</v>
      </c>
      <c r="X34" s="283">
        <f t="shared" si="36"/>
        <v>1.01</v>
      </c>
      <c r="Y34" s="283">
        <f t="shared" si="36"/>
        <v>1.1399999999999999</v>
      </c>
      <c r="Z34" s="283">
        <f t="shared" si="36"/>
        <v>1.34</v>
      </c>
      <c r="AA34" s="283">
        <f t="shared" si="32"/>
        <v>1.5428760000000001</v>
      </c>
      <c r="AB34" s="24">
        <v>1650</v>
      </c>
      <c r="AC34" s="25">
        <f t="shared" si="13"/>
        <v>275</v>
      </c>
      <c r="AD34" s="26">
        <f t="shared" si="25"/>
        <v>1600</v>
      </c>
      <c r="AE34" s="162">
        <f t="shared" si="14"/>
        <v>266.66666666666669</v>
      </c>
      <c r="AF34" s="27">
        <f t="shared" si="26"/>
        <v>1565</v>
      </c>
      <c r="AG34" s="27">
        <f t="shared" si="15"/>
        <v>260.83333333333331</v>
      </c>
      <c r="AH34" s="28">
        <f t="shared" si="27"/>
        <v>1485</v>
      </c>
      <c r="AI34" s="28">
        <f t="shared" si="16"/>
        <v>247.5</v>
      </c>
      <c r="AJ34" s="29">
        <f t="shared" si="28"/>
        <v>1400</v>
      </c>
      <c r="AK34" s="165">
        <f t="shared" si="17"/>
        <v>233.33333333333334</v>
      </c>
      <c r="AL34" s="30">
        <f t="shared" si="29"/>
        <v>1365</v>
      </c>
      <c r="AM34" s="31">
        <f t="shared" si="18"/>
        <v>227.5</v>
      </c>
      <c r="AN34" s="31">
        <f t="shared" si="4"/>
        <v>285</v>
      </c>
      <c r="AO34" s="32">
        <f t="shared" si="5"/>
        <v>47.5</v>
      </c>
      <c r="AP34" s="33">
        <v>1320</v>
      </c>
      <c r="AQ34" s="34">
        <f t="shared" si="19"/>
        <v>220</v>
      </c>
      <c r="AR34" s="35">
        <f t="shared" si="6"/>
        <v>330</v>
      </c>
      <c r="AS34" s="36">
        <f t="shared" si="7"/>
        <v>55</v>
      </c>
      <c r="AT34" s="37">
        <f t="shared" si="20"/>
        <v>1260</v>
      </c>
      <c r="AU34" s="38">
        <f t="shared" si="21"/>
        <v>210</v>
      </c>
      <c r="AV34" s="38">
        <f t="shared" si="8"/>
        <v>390</v>
      </c>
      <c r="AW34" s="39">
        <f t="shared" si="9"/>
        <v>65</v>
      </c>
      <c r="AX34" s="40">
        <v>1200</v>
      </c>
      <c r="AY34" s="41">
        <f t="shared" si="22"/>
        <v>200</v>
      </c>
      <c r="AZ34" s="42">
        <f t="shared" si="10"/>
        <v>450</v>
      </c>
      <c r="BA34" s="43">
        <f t="shared" si="11"/>
        <v>75</v>
      </c>
      <c r="BB34" s="40">
        <v>1027</v>
      </c>
      <c r="BC34" s="41">
        <f t="shared" si="23"/>
        <v>171.16666666666666</v>
      </c>
      <c r="BD34" s="267">
        <f t="shared" si="12"/>
        <v>0.60662122687439146</v>
      </c>
      <c r="BE34" s="268">
        <f t="shared" si="24"/>
        <v>0.16845180136319376</v>
      </c>
    </row>
    <row r="35" spans="1:57" ht="40.5" customHeight="1">
      <c r="A35" t="s">
        <v>199</v>
      </c>
      <c r="B35" s="5"/>
      <c r="C35" s="44" t="s">
        <v>46</v>
      </c>
      <c r="D35" s="45"/>
      <c r="E35" s="23">
        <v>3</v>
      </c>
      <c r="F35" s="314" t="s">
        <v>16</v>
      </c>
      <c r="G35" s="283"/>
      <c r="H35" s="283">
        <v>0</v>
      </c>
      <c r="I35" s="283">
        <v>0</v>
      </c>
      <c r="J35" s="283">
        <v>0</v>
      </c>
      <c r="K35" s="283">
        <v>122</v>
      </c>
      <c r="L35" s="283">
        <v>9</v>
      </c>
      <c r="M35" s="283">
        <v>13.5</v>
      </c>
      <c r="N35" s="283">
        <f t="shared" si="33"/>
        <v>1.22</v>
      </c>
      <c r="O35" s="283">
        <f t="shared" si="33"/>
        <v>0.09</v>
      </c>
      <c r="P35" s="283">
        <f t="shared" si="33"/>
        <v>0.13500000000000001</v>
      </c>
      <c r="Q35" s="363">
        <f t="shared" si="1"/>
        <v>1.4823000000000001E-2</v>
      </c>
      <c r="R35" s="279">
        <v>10.3</v>
      </c>
      <c r="S35" s="281" t="s">
        <v>344</v>
      </c>
      <c r="T35" s="282">
        <v>50</v>
      </c>
      <c r="U35" s="283">
        <v>128</v>
      </c>
      <c r="V35" s="283">
        <v>108</v>
      </c>
      <c r="W35" s="283">
        <v>100</v>
      </c>
      <c r="X35" s="283">
        <f t="shared" si="36"/>
        <v>1.28</v>
      </c>
      <c r="Y35" s="283">
        <f t="shared" si="36"/>
        <v>1.08</v>
      </c>
      <c r="Z35" s="283">
        <f t="shared" si="36"/>
        <v>1</v>
      </c>
      <c r="AA35" s="283">
        <f t="shared" si="32"/>
        <v>1.3824000000000001</v>
      </c>
      <c r="AB35" s="24">
        <v>1350</v>
      </c>
      <c r="AC35" s="25">
        <f t="shared" si="13"/>
        <v>450</v>
      </c>
      <c r="AD35" s="26">
        <f t="shared" si="25"/>
        <v>1305</v>
      </c>
      <c r="AE35" s="162">
        <f t="shared" si="14"/>
        <v>435</v>
      </c>
      <c r="AF35" s="27">
        <f t="shared" si="26"/>
        <v>1280</v>
      </c>
      <c r="AG35" s="27">
        <f t="shared" si="15"/>
        <v>426.66666666666669</v>
      </c>
      <c r="AH35" s="28">
        <f t="shared" si="27"/>
        <v>1215</v>
      </c>
      <c r="AI35" s="28">
        <f t="shared" si="16"/>
        <v>405</v>
      </c>
      <c r="AJ35" s="29">
        <f t="shared" si="28"/>
        <v>1145</v>
      </c>
      <c r="AK35" s="165">
        <f t="shared" si="17"/>
        <v>381.66666666666669</v>
      </c>
      <c r="AL35" s="30">
        <f t="shared" si="29"/>
        <v>1120</v>
      </c>
      <c r="AM35" s="31">
        <f t="shared" si="18"/>
        <v>373.33333333333331</v>
      </c>
      <c r="AN35" s="31">
        <f t="shared" si="4"/>
        <v>230</v>
      </c>
      <c r="AO35" s="32">
        <f t="shared" si="5"/>
        <v>76.666666666666671</v>
      </c>
      <c r="AP35" s="33">
        <v>1080</v>
      </c>
      <c r="AQ35" s="34">
        <f t="shared" si="19"/>
        <v>360</v>
      </c>
      <c r="AR35" s="35">
        <f t="shared" si="6"/>
        <v>270</v>
      </c>
      <c r="AS35" s="36">
        <f t="shared" si="7"/>
        <v>90</v>
      </c>
      <c r="AT35" s="37">
        <f t="shared" si="20"/>
        <v>1012.5</v>
      </c>
      <c r="AU35" s="38">
        <f t="shared" si="21"/>
        <v>337.5</v>
      </c>
      <c r="AV35" s="38">
        <f t="shared" si="8"/>
        <v>337.5</v>
      </c>
      <c r="AW35" s="39">
        <f t="shared" si="9"/>
        <v>112.5</v>
      </c>
      <c r="AX35" s="40">
        <v>945</v>
      </c>
      <c r="AY35" s="41">
        <f t="shared" si="22"/>
        <v>315</v>
      </c>
      <c r="AZ35" s="42">
        <f t="shared" si="10"/>
        <v>405</v>
      </c>
      <c r="BA35" s="43">
        <f t="shared" si="11"/>
        <v>135</v>
      </c>
      <c r="BB35" s="40">
        <v>740</v>
      </c>
      <c r="BC35" s="41">
        <f t="shared" si="23"/>
        <v>246.66666666666666</v>
      </c>
      <c r="BD35" s="267">
        <f t="shared" si="12"/>
        <v>0.82432432432432434</v>
      </c>
      <c r="BE35" s="268">
        <f t="shared" si="24"/>
        <v>0.27702702702702703</v>
      </c>
    </row>
    <row r="36" spans="1:57" ht="40.5" customHeight="1">
      <c r="A36" t="s">
        <v>200</v>
      </c>
      <c r="B36" s="5"/>
      <c r="C36" s="44" t="s">
        <v>47</v>
      </c>
      <c r="D36" s="45"/>
      <c r="E36" s="23">
        <v>3</v>
      </c>
      <c r="F36" s="314" t="s">
        <v>16</v>
      </c>
      <c r="G36" s="283"/>
      <c r="H36" s="283">
        <v>0</v>
      </c>
      <c r="I36" s="283">
        <v>0</v>
      </c>
      <c r="J36" s="283">
        <v>0</v>
      </c>
      <c r="K36" s="283">
        <v>122</v>
      </c>
      <c r="L36" s="283">
        <v>13</v>
      </c>
      <c r="M36" s="283">
        <v>13.5</v>
      </c>
      <c r="N36" s="283">
        <f t="shared" ref="N36:P51" si="37">K36/100</f>
        <v>1.22</v>
      </c>
      <c r="O36" s="283">
        <f t="shared" si="37"/>
        <v>0.13</v>
      </c>
      <c r="P36" s="283">
        <f t="shared" si="37"/>
        <v>0.13500000000000001</v>
      </c>
      <c r="Q36" s="363">
        <f t="shared" si="1"/>
        <v>2.1410999999999999E-2</v>
      </c>
      <c r="R36" s="279">
        <v>24.15</v>
      </c>
      <c r="S36" s="281" t="s">
        <v>344</v>
      </c>
      <c r="T36" s="282">
        <v>40</v>
      </c>
      <c r="U36" s="283">
        <v>128</v>
      </c>
      <c r="V36" s="283">
        <v>108</v>
      </c>
      <c r="W36" s="283">
        <v>80</v>
      </c>
      <c r="X36" s="283">
        <f t="shared" si="36"/>
        <v>1.28</v>
      </c>
      <c r="Y36" s="283">
        <f t="shared" si="36"/>
        <v>1.08</v>
      </c>
      <c r="Z36" s="283">
        <f t="shared" si="36"/>
        <v>0.8</v>
      </c>
      <c r="AA36" s="283">
        <f t="shared" si="32"/>
        <v>1.1059200000000002</v>
      </c>
      <c r="AB36" s="24">
        <v>2050</v>
      </c>
      <c r="AC36" s="25">
        <f t="shared" si="13"/>
        <v>683.33333333333337</v>
      </c>
      <c r="AD36" s="26">
        <f t="shared" si="25"/>
        <v>1985</v>
      </c>
      <c r="AE36" s="162">
        <f t="shared" si="14"/>
        <v>661.66666666666663</v>
      </c>
      <c r="AF36" s="27">
        <f t="shared" si="26"/>
        <v>1945</v>
      </c>
      <c r="AG36" s="27">
        <f t="shared" si="15"/>
        <v>648.33333333333337</v>
      </c>
      <c r="AH36" s="28">
        <f t="shared" si="27"/>
        <v>1845</v>
      </c>
      <c r="AI36" s="28">
        <f t="shared" si="16"/>
        <v>615</v>
      </c>
      <c r="AJ36" s="29">
        <f t="shared" si="28"/>
        <v>1740</v>
      </c>
      <c r="AK36" s="165">
        <f t="shared" si="17"/>
        <v>580</v>
      </c>
      <c r="AL36" s="30">
        <f t="shared" si="29"/>
        <v>1700</v>
      </c>
      <c r="AM36" s="31">
        <f t="shared" si="18"/>
        <v>566.66666666666663</v>
      </c>
      <c r="AN36" s="31">
        <f t="shared" si="4"/>
        <v>350</v>
      </c>
      <c r="AO36" s="32">
        <f t="shared" si="5"/>
        <v>116.66666666666667</v>
      </c>
      <c r="AP36" s="33">
        <v>1640</v>
      </c>
      <c r="AQ36" s="34">
        <f t="shared" si="19"/>
        <v>546.66666666666663</v>
      </c>
      <c r="AR36" s="35">
        <f t="shared" si="6"/>
        <v>410</v>
      </c>
      <c r="AS36" s="36">
        <f t="shared" si="7"/>
        <v>136.66666666666666</v>
      </c>
      <c r="AT36" s="37">
        <f t="shared" si="20"/>
        <v>1537.5</v>
      </c>
      <c r="AU36" s="38">
        <f t="shared" si="21"/>
        <v>512.5</v>
      </c>
      <c r="AV36" s="38">
        <f t="shared" si="8"/>
        <v>512.5</v>
      </c>
      <c r="AW36" s="39">
        <f t="shared" si="9"/>
        <v>170.83333333333334</v>
      </c>
      <c r="AX36" s="40">
        <v>1435</v>
      </c>
      <c r="AY36" s="41">
        <f t="shared" si="22"/>
        <v>478.33333333333331</v>
      </c>
      <c r="AZ36" s="42">
        <f t="shared" si="10"/>
        <v>615</v>
      </c>
      <c r="BA36" s="43">
        <f t="shared" si="11"/>
        <v>205</v>
      </c>
      <c r="BB36" s="40">
        <v>1140</v>
      </c>
      <c r="BC36" s="41">
        <f t="shared" si="23"/>
        <v>380</v>
      </c>
      <c r="BD36" s="267">
        <f t="shared" si="12"/>
        <v>0.79824561403508776</v>
      </c>
      <c r="BE36" s="268">
        <f t="shared" si="24"/>
        <v>0.25877192982456143</v>
      </c>
    </row>
    <row r="37" spans="1:57" ht="40.5" customHeight="1">
      <c r="A37" t="s">
        <v>201</v>
      </c>
      <c r="B37" s="5"/>
      <c r="C37" s="44" t="s">
        <v>48</v>
      </c>
      <c r="D37" s="45"/>
      <c r="E37" s="23">
        <v>3</v>
      </c>
      <c r="F37" s="314" t="s">
        <v>16</v>
      </c>
      <c r="G37" s="283"/>
      <c r="H37" s="283">
        <v>0</v>
      </c>
      <c r="I37" s="283">
        <v>0</v>
      </c>
      <c r="J37" s="283">
        <v>0</v>
      </c>
      <c r="K37" s="283">
        <v>122</v>
      </c>
      <c r="L37" s="283">
        <v>9</v>
      </c>
      <c r="M37" s="283">
        <v>13.5</v>
      </c>
      <c r="N37" s="283">
        <f t="shared" si="37"/>
        <v>1.22</v>
      </c>
      <c r="O37" s="283">
        <f t="shared" si="37"/>
        <v>0.09</v>
      </c>
      <c r="P37" s="283">
        <f t="shared" si="37"/>
        <v>0.13500000000000001</v>
      </c>
      <c r="Q37" s="363">
        <f t="shared" si="1"/>
        <v>1.4823000000000001E-2</v>
      </c>
      <c r="R37" s="279">
        <v>11</v>
      </c>
      <c r="S37" s="281" t="s">
        <v>344</v>
      </c>
      <c r="T37" s="282">
        <v>50</v>
      </c>
      <c r="U37" s="283">
        <v>128</v>
      </c>
      <c r="V37" s="283">
        <v>108</v>
      </c>
      <c r="W37" s="283">
        <v>100</v>
      </c>
      <c r="X37" s="283">
        <f t="shared" si="36"/>
        <v>1.28</v>
      </c>
      <c r="Y37" s="283">
        <f t="shared" si="36"/>
        <v>1.08</v>
      </c>
      <c r="Z37" s="283">
        <f t="shared" si="36"/>
        <v>1</v>
      </c>
      <c r="AA37" s="283">
        <f t="shared" si="32"/>
        <v>1.3824000000000001</v>
      </c>
      <c r="AB37" s="24">
        <v>1600</v>
      </c>
      <c r="AC37" s="25">
        <f t="shared" si="13"/>
        <v>533.33333333333337</v>
      </c>
      <c r="AD37" s="26">
        <f t="shared" si="25"/>
        <v>1550</v>
      </c>
      <c r="AE37" s="162">
        <f t="shared" si="14"/>
        <v>516.66666666666663</v>
      </c>
      <c r="AF37" s="27">
        <f t="shared" si="26"/>
        <v>1520</v>
      </c>
      <c r="AG37" s="27">
        <f t="shared" si="15"/>
        <v>506.66666666666669</v>
      </c>
      <c r="AH37" s="28">
        <f t="shared" si="27"/>
        <v>1440</v>
      </c>
      <c r="AI37" s="28">
        <f t="shared" si="16"/>
        <v>480</v>
      </c>
      <c r="AJ37" s="29">
        <f t="shared" si="28"/>
        <v>1360</v>
      </c>
      <c r="AK37" s="165">
        <f t="shared" si="17"/>
        <v>453.33333333333331</v>
      </c>
      <c r="AL37" s="30">
        <f t="shared" si="29"/>
        <v>1325</v>
      </c>
      <c r="AM37" s="31">
        <f t="shared" si="18"/>
        <v>441.66666666666669</v>
      </c>
      <c r="AN37" s="31">
        <f t="shared" si="4"/>
        <v>275</v>
      </c>
      <c r="AO37" s="32">
        <f t="shared" si="5"/>
        <v>91.666666666666671</v>
      </c>
      <c r="AP37" s="33">
        <v>1280</v>
      </c>
      <c r="AQ37" s="34">
        <f t="shared" si="19"/>
        <v>426.66666666666669</v>
      </c>
      <c r="AR37" s="35">
        <f t="shared" si="6"/>
        <v>320</v>
      </c>
      <c r="AS37" s="36">
        <f t="shared" si="7"/>
        <v>106.66666666666667</v>
      </c>
      <c r="AT37" s="37">
        <f t="shared" si="20"/>
        <v>1200</v>
      </c>
      <c r="AU37" s="38">
        <f t="shared" si="21"/>
        <v>400</v>
      </c>
      <c r="AV37" s="38">
        <f t="shared" si="8"/>
        <v>400</v>
      </c>
      <c r="AW37" s="39">
        <f t="shared" si="9"/>
        <v>133.33333333333334</v>
      </c>
      <c r="AX37" s="40">
        <v>1120</v>
      </c>
      <c r="AY37" s="41">
        <f t="shared" si="22"/>
        <v>373.33333333333331</v>
      </c>
      <c r="AZ37" s="42">
        <f t="shared" si="10"/>
        <v>480</v>
      </c>
      <c r="BA37" s="43">
        <f t="shared" si="11"/>
        <v>160</v>
      </c>
      <c r="BB37" s="40">
        <v>840</v>
      </c>
      <c r="BC37" s="41">
        <f t="shared" si="23"/>
        <v>280</v>
      </c>
      <c r="BD37" s="267">
        <f t="shared" si="12"/>
        <v>0.90476190476190477</v>
      </c>
      <c r="BE37" s="268">
        <f t="shared" si="24"/>
        <v>0.33333333333333331</v>
      </c>
    </row>
    <row r="38" spans="1:57" ht="40.5" customHeight="1">
      <c r="A38" t="s">
        <v>202</v>
      </c>
      <c r="B38" s="5"/>
      <c r="C38" s="44" t="s">
        <v>49</v>
      </c>
      <c r="D38" s="45"/>
      <c r="E38" s="23">
        <v>3</v>
      </c>
      <c r="F38" s="314" t="s">
        <v>16</v>
      </c>
      <c r="G38" s="283"/>
      <c r="H38" s="283">
        <v>0</v>
      </c>
      <c r="I38" s="283">
        <v>0</v>
      </c>
      <c r="J38" s="283">
        <v>0</v>
      </c>
      <c r="K38" s="283">
        <v>122</v>
      </c>
      <c r="L38" s="283">
        <v>13</v>
      </c>
      <c r="M38" s="283">
        <v>13.5</v>
      </c>
      <c r="N38" s="283">
        <f t="shared" si="37"/>
        <v>1.22</v>
      </c>
      <c r="O38" s="283">
        <f t="shared" si="37"/>
        <v>0.13</v>
      </c>
      <c r="P38" s="283">
        <f t="shared" si="37"/>
        <v>0.13500000000000001</v>
      </c>
      <c r="Q38" s="363">
        <f t="shared" si="1"/>
        <v>2.1410999999999999E-2</v>
      </c>
      <c r="R38" s="279">
        <v>22.5</v>
      </c>
      <c r="S38" s="281" t="s">
        <v>344</v>
      </c>
      <c r="T38" s="282">
        <v>40</v>
      </c>
      <c r="U38" s="283">
        <v>128</v>
      </c>
      <c r="V38" s="283">
        <v>108</v>
      </c>
      <c r="W38" s="283">
        <v>80</v>
      </c>
      <c r="X38" s="283">
        <f t="shared" si="36"/>
        <v>1.28</v>
      </c>
      <c r="Y38" s="283">
        <f t="shared" si="36"/>
        <v>1.08</v>
      </c>
      <c r="Z38" s="283">
        <f t="shared" si="36"/>
        <v>0.8</v>
      </c>
      <c r="AA38" s="283">
        <f t="shared" si="32"/>
        <v>1.1059200000000002</v>
      </c>
      <c r="AB38" s="24">
        <v>2300</v>
      </c>
      <c r="AC38" s="25">
        <f t="shared" si="13"/>
        <v>766.66666666666663</v>
      </c>
      <c r="AD38" s="26">
        <f t="shared" si="25"/>
        <v>2230</v>
      </c>
      <c r="AE38" s="162">
        <f t="shared" si="14"/>
        <v>743.33333333333337</v>
      </c>
      <c r="AF38" s="27">
        <f t="shared" si="26"/>
        <v>2185</v>
      </c>
      <c r="AG38" s="27">
        <f t="shared" si="15"/>
        <v>728.33333333333337</v>
      </c>
      <c r="AH38" s="28">
        <f t="shared" si="27"/>
        <v>2070</v>
      </c>
      <c r="AI38" s="28">
        <f t="shared" si="16"/>
        <v>690</v>
      </c>
      <c r="AJ38" s="29">
        <f t="shared" si="28"/>
        <v>1955</v>
      </c>
      <c r="AK38" s="165">
        <f t="shared" si="17"/>
        <v>651.66666666666663</v>
      </c>
      <c r="AL38" s="30">
        <f t="shared" si="29"/>
        <v>1905</v>
      </c>
      <c r="AM38" s="31">
        <f t="shared" si="18"/>
        <v>635</v>
      </c>
      <c r="AN38" s="31">
        <f t="shared" si="4"/>
        <v>395</v>
      </c>
      <c r="AO38" s="32">
        <f t="shared" si="5"/>
        <v>131.66666666666666</v>
      </c>
      <c r="AP38" s="33">
        <v>1840</v>
      </c>
      <c r="AQ38" s="34">
        <f t="shared" si="19"/>
        <v>613.33333333333337</v>
      </c>
      <c r="AR38" s="35">
        <f t="shared" si="6"/>
        <v>460</v>
      </c>
      <c r="AS38" s="36">
        <f t="shared" si="7"/>
        <v>153.33333333333334</v>
      </c>
      <c r="AT38" s="37">
        <f t="shared" si="20"/>
        <v>1725</v>
      </c>
      <c r="AU38" s="38">
        <f t="shared" si="21"/>
        <v>575</v>
      </c>
      <c r="AV38" s="38">
        <f t="shared" si="8"/>
        <v>575</v>
      </c>
      <c r="AW38" s="39">
        <f t="shared" si="9"/>
        <v>191.66666666666666</v>
      </c>
      <c r="AX38" s="40">
        <v>1610</v>
      </c>
      <c r="AY38" s="41">
        <f t="shared" si="22"/>
        <v>536.66666666666663</v>
      </c>
      <c r="AZ38" s="42">
        <f t="shared" si="10"/>
        <v>690</v>
      </c>
      <c r="BA38" s="43">
        <f t="shared" si="11"/>
        <v>230</v>
      </c>
      <c r="BB38" s="40">
        <v>1240</v>
      </c>
      <c r="BC38" s="41">
        <f t="shared" si="23"/>
        <v>413.33333333333331</v>
      </c>
      <c r="BD38" s="267">
        <f t="shared" si="12"/>
        <v>0.85483870967741937</v>
      </c>
      <c r="BE38" s="268">
        <f t="shared" si="24"/>
        <v>0.29838709677419356</v>
      </c>
    </row>
    <row r="39" spans="1:57" ht="40.5" customHeight="1">
      <c r="A39" t="s">
        <v>203</v>
      </c>
      <c r="B39" s="5"/>
      <c r="C39" s="44" t="s">
        <v>50</v>
      </c>
      <c r="D39" s="45"/>
      <c r="E39" s="23">
        <v>15</v>
      </c>
      <c r="F39" s="314" t="s">
        <v>16</v>
      </c>
      <c r="G39" s="283"/>
      <c r="H39" s="283">
        <v>0</v>
      </c>
      <c r="I39" s="283">
        <v>0</v>
      </c>
      <c r="J39" s="283">
        <v>0</v>
      </c>
      <c r="K39" s="283">
        <v>105</v>
      </c>
      <c r="L39" s="283">
        <v>28</v>
      </c>
      <c r="M39" s="283">
        <v>28</v>
      </c>
      <c r="N39" s="283">
        <f t="shared" si="37"/>
        <v>1.05</v>
      </c>
      <c r="O39" s="283">
        <f t="shared" si="37"/>
        <v>0.28000000000000003</v>
      </c>
      <c r="P39" s="283">
        <f t="shared" si="37"/>
        <v>0.28000000000000003</v>
      </c>
      <c r="Q39" s="363">
        <f t="shared" si="1"/>
        <v>8.2320000000000018E-2</v>
      </c>
      <c r="R39" s="279">
        <v>7</v>
      </c>
      <c r="S39" s="281" t="s">
        <v>346</v>
      </c>
      <c r="T39" s="282">
        <v>1</v>
      </c>
      <c r="U39" s="283"/>
      <c r="V39" s="283"/>
      <c r="W39" s="283"/>
      <c r="X39" s="283">
        <f t="shared" si="36"/>
        <v>0</v>
      </c>
      <c r="Y39" s="283">
        <f t="shared" si="36"/>
        <v>0</v>
      </c>
      <c r="Z39" s="283">
        <f t="shared" si="36"/>
        <v>0</v>
      </c>
      <c r="AA39" s="283">
        <f t="shared" si="32"/>
        <v>0</v>
      </c>
      <c r="AB39" s="24">
        <v>1800</v>
      </c>
      <c r="AC39" s="25">
        <f t="shared" si="13"/>
        <v>120</v>
      </c>
      <c r="AD39" s="26">
        <f t="shared" si="25"/>
        <v>1745</v>
      </c>
      <c r="AE39" s="162">
        <f t="shared" si="14"/>
        <v>116.33333333333333</v>
      </c>
      <c r="AF39" s="27">
        <f t="shared" si="26"/>
        <v>1710</v>
      </c>
      <c r="AG39" s="27">
        <f t="shared" si="15"/>
        <v>114</v>
      </c>
      <c r="AH39" s="28">
        <f t="shared" si="27"/>
        <v>1620</v>
      </c>
      <c r="AI39" s="28">
        <f t="shared" si="16"/>
        <v>108</v>
      </c>
      <c r="AJ39" s="29">
        <f t="shared" si="28"/>
        <v>1530</v>
      </c>
      <c r="AK39" s="165">
        <f t="shared" si="17"/>
        <v>102</v>
      </c>
      <c r="AL39" s="30">
        <f t="shared" si="29"/>
        <v>1490</v>
      </c>
      <c r="AM39" s="31">
        <f t="shared" si="18"/>
        <v>99.333333333333329</v>
      </c>
      <c r="AN39" s="31">
        <f t="shared" si="4"/>
        <v>310</v>
      </c>
      <c r="AO39" s="32">
        <f t="shared" si="5"/>
        <v>20.666666666666668</v>
      </c>
      <c r="AP39" s="33">
        <v>1440</v>
      </c>
      <c r="AQ39" s="34">
        <f t="shared" si="19"/>
        <v>96</v>
      </c>
      <c r="AR39" s="35">
        <f t="shared" si="6"/>
        <v>360</v>
      </c>
      <c r="AS39" s="36">
        <f t="shared" si="7"/>
        <v>24</v>
      </c>
      <c r="AT39" s="37">
        <f t="shared" si="20"/>
        <v>1350</v>
      </c>
      <c r="AU39" s="38">
        <f t="shared" si="21"/>
        <v>90</v>
      </c>
      <c r="AV39" s="38">
        <f t="shared" si="8"/>
        <v>450</v>
      </c>
      <c r="AW39" s="39">
        <f t="shared" si="9"/>
        <v>30</v>
      </c>
      <c r="AX39" s="40">
        <v>1260</v>
      </c>
      <c r="AY39" s="41">
        <f t="shared" si="22"/>
        <v>84</v>
      </c>
      <c r="AZ39" s="42">
        <f t="shared" si="10"/>
        <v>540</v>
      </c>
      <c r="BA39" s="43">
        <f t="shared" si="11"/>
        <v>36</v>
      </c>
      <c r="BB39" s="40">
        <v>800</v>
      </c>
      <c r="BC39" s="41">
        <f t="shared" si="23"/>
        <v>53.333333333333336</v>
      </c>
      <c r="BD39" s="267">
        <f t="shared" si="12"/>
        <v>1.25</v>
      </c>
      <c r="BE39" s="268">
        <f t="shared" si="24"/>
        <v>0.57499999999999996</v>
      </c>
    </row>
    <row r="40" spans="1:57" s="47" customFormat="1" ht="40.5" customHeight="1">
      <c r="A40" s="47" t="s">
        <v>204</v>
      </c>
      <c r="B40" s="46"/>
      <c r="C40" s="44" t="s">
        <v>51</v>
      </c>
      <c r="D40" s="45"/>
      <c r="E40" s="23">
        <v>0</v>
      </c>
      <c r="F40" s="314" t="s">
        <v>28</v>
      </c>
      <c r="G40" s="283"/>
      <c r="H40" s="283">
        <v>0</v>
      </c>
      <c r="I40" s="283">
        <v>0</v>
      </c>
      <c r="J40" s="283">
        <v>0</v>
      </c>
      <c r="K40" s="283">
        <f t="shared" ref="K40:M42" si="38">H40/10</f>
        <v>0</v>
      </c>
      <c r="L40" s="283">
        <f t="shared" si="38"/>
        <v>0</v>
      </c>
      <c r="M40" s="283">
        <f t="shared" si="38"/>
        <v>0</v>
      </c>
      <c r="N40" s="283">
        <f t="shared" si="37"/>
        <v>0</v>
      </c>
      <c r="O40" s="283">
        <f t="shared" si="37"/>
        <v>0</v>
      </c>
      <c r="P40" s="283">
        <f t="shared" si="37"/>
        <v>0</v>
      </c>
      <c r="Q40" s="363">
        <f>AA40/T40</f>
        <v>6.4800000000000014E-4</v>
      </c>
      <c r="R40" s="279">
        <v>0.22</v>
      </c>
      <c r="S40" s="281" t="s">
        <v>347</v>
      </c>
      <c r="T40" s="282">
        <v>50</v>
      </c>
      <c r="U40" s="283">
        <v>40</v>
      </c>
      <c r="V40" s="283">
        <v>30</v>
      </c>
      <c r="W40" s="283">
        <v>27</v>
      </c>
      <c r="X40" s="283">
        <f t="shared" si="36"/>
        <v>0.4</v>
      </c>
      <c r="Y40" s="283">
        <f t="shared" si="36"/>
        <v>0.3</v>
      </c>
      <c r="Z40" s="283">
        <f t="shared" si="36"/>
        <v>0.27</v>
      </c>
      <c r="AA40" s="283">
        <f t="shared" si="32"/>
        <v>3.2400000000000005E-2</v>
      </c>
      <c r="AB40" s="24">
        <v>290</v>
      </c>
      <c r="AC40" s="25"/>
      <c r="AD40" s="26">
        <f t="shared" si="25"/>
        <v>280</v>
      </c>
      <c r="AE40" s="162"/>
      <c r="AF40" s="27">
        <f t="shared" si="26"/>
        <v>275</v>
      </c>
      <c r="AG40" s="27"/>
      <c r="AH40" s="28">
        <f t="shared" si="27"/>
        <v>260</v>
      </c>
      <c r="AI40" s="28"/>
      <c r="AJ40" s="29">
        <f t="shared" si="28"/>
        <v>245</v>
      </c>
      <c r="AK40" s="165"/>
      <c r="AL40" s="30">
        <f t="shared" si="29"/>
        <v>240</v>
      </c>
      <c r="AM40" s="31"/>
      <c r="AN40" s="31">
        <f t="shared" si="4"/>
        <v>50</v>
      </c>
      <c r="AO40" s="32"/>
      <c r="AP40" s="33">
        <v>220</v>
      </c>
      <c r="AQ40" s="34"/>
      <c r="AR40" s="35">
        <f t="shared" si="6"/>
        <v>70</v>
      </c>
      <c r="AS40" s="36"/>
      <c r="AT40" s="37">
        <f t="shared" si="20"/>
        <v>205</v>
      </c>
      <c r="AU40" s="38"/>
      <c r="AV40" s="38">
        <f t="shared" si="8"/>
        <v>85</v>
      </c>
      <c r="AW40" s="39"/>
      <c r="AX40" s="40">
        <v>190</v>
      </c>
      <c r="AY40" s="41"/>
      <c r="AZ40" s="42">
        <f t="shared" si="10"/>
        <v>100</v>
      </c>
      <c r="BA40" s="43"/>
      <c r="BB40" s="40">
        <v>125</v>
      </c>
      <c r="BC40" s="41"/>
      <c r="BD40" s="267">
        <f t="shared" si="12"/>
        <v>1.32</v>
      </c>
      <c r="BE40" s="268">
        <f t="shared" si="24"/>
        <v>0.52</v>
      </c>
    </row>
    <row r="41" spans="1:57" s="47" customFormat="1" ht="40.5" customHeight="1">
      <c r="A41" s="47" t="s">
        <v>205</v>
      </c>
      <c r="B41" s="46"/>
      <c r="C41" s="44" t="s">
        <v>52</v>
      </c>
      <c r="D41" s="45"/>
      <c r="E41" s="23">
        <v>0</v>
      </c>
      <c r="F41" s="314" t="s">
        <v>28</v>
      </c>
      <c r="G41" s="283"/>
      <c r="H41" s="283">
        <v>0</v>
      </c>
      <c r="I41" s="283">
        <v>0</v>
      </c>
      <c r="J41" s="283">
        <v>0</v>
      </c>
      <c r="K41" s="283">
        <f t="shared" si="38"/>
        <v>0</v>
      </c>
      <c r="L41" s="283">
        <f t="shared" si="38"/>
        <v>0</v>
      </c>
      <c r="M41" s="283">
        <f t="shared" si="38"/>
        <v>0</v>
      </c>
      <c r="N41" s="283">
        <f t="shared" si="37"/>
        <v>0</v>
      </c>
      <c r="O41" s="283">
        <f t="shared" si="37"/>
        <v>0</v>
      </c>
      <c r="P41" s="283">
        <f t="shared" si="37"/>
        <v>0</v>
      </c>
      <c r="Q41" s="363">
        <f>AA41/T41</f>
        <v>1.6000000000000004E-4</v>
      </c>
      <c r="R41" s="279">
        <v>0.08</v>
      </c>
      <c r="S41" s="281" t="s">
        <v>347</v>
      </c>
      <c r="T41" s="282">
        <v>50</v>
      </c>
      <c r="U41" s="283">
        <v>20</v>
      </c>
      <c r="V41" s="283">
        <v>20</v>
      </c>
      <c r="W41" s="283">
        <v>20</v>
      </c>
      <c r="X41" s="283">
        <f t="shared" si="36"/>
        <v>0.2</v>
      </c>
      <c r="Y41" s="283">
        <f t="shared" si="36"/>
        <v>0.2</v>
      </c>
      <c r="Z41" s="283">
        <f t="shared" si="36"/>
        <v>0.2</v>
      </c>
      <c r="AA41" s="283">
        <f>Z41*Y41*X41</f>
        <v>8.0000000000000019E-3</v>
      </c>
      <c r="AB41" s="24">
        <v>90</v>
      </c>
      <c r="AC41" s="25"/>
      <c r="AD41" s="26">
        <f t="shared" si="25"/>
        <v>87.300000000000011</v>
      </c>
      <c r="AE41" s="162"/>
      <c r="AF41" s="27">
        <f t="shared" si="26"/>
        <v>85.5</v>
      </c>
      <c r="AG41" s="27"/>
      <c r="AH41" s="28">
        <f t="shared" si="27"/>
        <v>81</v>
      </c>
      <c r="AI41" s="28"/>
      <c r="AJ41" s="29">
        <f t="shared" si="28"/>
        <v>76.5</v>
      </c>
      <c r="AK41" s="165"/>
      <c r="AL41" s="30">
        <f t="shared" si="29"/>
        <v>74.7</v>
      </c>
      <c r="AM41" s="31"/>
      <c r="AN41" s="31">
        <f t="shared" si="4"/>
        <v>15.299999999999997</v>
      </c>
      <c r="AO41" s="48"/>
      <c r="AP41" s="33">
        <v>70</v>
      </c>
      <c r="AQ41" s="34"/>
      <c r="AR41" s="35">
        <f t="shared" si="6"/>
        <v>20</v>
      </c>
      <c r="AS41" s="36"/>
      <c r="AT41" s="37">
        <f t="shared" si="20"/>
        <v>65</v>
      </c>
      <c r="AU41" s="38"/>
      <c r="AV41" s="38">
        <f t="shared" si="8"/>
        <v>25</v>
      </c>
      <c r="AW41" s="39"/>
      <c r="AX41" s="40">
        <v>60</v>
      </c>
      <c r="AY41" s="41"/>
      <c r="AZ41" s="42">
        <f t="shared" si="10"/>
        <v>30</v>
      </c>
      <c r="BA41" s="43"/>
      <c r="BB41" s="40">
        <v>40</v>
      </c>
      <c r="BC41" s="41"/>
      <c r="BD41" s="267">
        <f t="shared" si="12"/>
        <v>1.25</v>
      </c>
      <c r="BE41" s="268">
        <f t="shared" si="24"/>
        <v>0.5</v>
      </c>
    </row>
    <row r="42" spans="1:57" s="47" customFormat="1" ht="40.5" customHeight="1">
      <c r="A42" s="47" t="s">
        <v>206</v>
      </c>
      <c r="B42" s="46"/>
      <c r="C42" s="44" t="s">
        <v>53</v>
      </c>
      <c r="D42" s="45"/>
      <c r="E42" s="23">
        <v>0</v>
      </c>
      <c r="F42" s="314" t="s">
        <v>28</v>
      </c>
      <c r="G42" s="283"/>
      <c r="H42" s="283">
        <v>0</v>
      </c>
      <c r="I42" s="283">
        <v>0</v>
      </c>
      <c r="J42" s="283">
        <v>0</v>
      </c>
      <c r="K42" s="283">
        <f t="shared" si="38"/>
        <v>0</v>
      </c>
      <c r="L42" s="283">
        <f t="shared" si="38"/>
        <v>0</v>
      </c>
      <c r="M42" s="283">
        <f t="shared" si="38"/>
        <v>0</v>
      </c>
      <c r="N42" s="283">
        <f t="shared" si="37"/>
        <v>0</v>
      </c>
      <c r="O42" s="283">
        <f t="shared" si="37"/>
        <v>0</v>
      </c>
      <c r="P42" s="283">
        <f t="shared" si="37"/>
        <v>0</v>
      </c>
      <c r="Q42" s="363">
        <f>AA42/T42</f>
        <v>6.4800000000000014E-4</v>
      </c>
      <c r="R42" s="279">
        <v>0.22</v>
      </c>
      <c r="S42" s="281" t="s">
        <v>347</v>
      </c>
      <c r="T42" s="282">
        <v>50</v>
      </c>
      <c r="U42" s="283">
        <v>40</v>
      </c>
      <c r="V42" s="283">
        <v>30</v>
      </c>
      <c r="W42" s="283">
        <v>27</v>
      </c>
      <c r="X42" s="283">
        <f t="shared" si="36"/>
        <v>0.4</v>
      </c>
      <c r="Y42" s="283">
        <f t="shared" si="36"/>
        <v>0.3</v>
      </c>
      <c r="Z42" s="283">
        <f t="shared" si="36"/>
        <v>0.27</v>
      </c>
      <c r="AA42" s="283">
        <f>Z42*Y42*X42</f>
        <v>3.2400000000000005E-2</v>
      </c>
      <c r="AB42" s="24">
        <v>260</v>
      </c>
      <c r="AC42" s="25"/>
      <c r="AD42" s="26">
        <f t="shared" si="25"/>
        <v>250</v>
      </c>
      <c r="AE42" s="162"/>
      <c r="AF42" s="27">
        <f t="shared" si="26"/>
        <v>245</v>
      </c>
      <c r="AG42" s="27"/>
      <c r="AH42" s="28">
        <f t="shared" si="27"/>
        <v>230</v>
      </c>
      <c r="AI42" s="28"/>
      <c r="AJ42" s="29">
        <f t="shared" si="28"/>
        <v>220</v>
      </c>
      <c r="AK42" s="165"/>
      <c r="AL42" s="30">
        <f t="shared" si="29"/>
        <v>215</v>
      </c>
      <c r="AM42" s="31"/>
      <c r="AN42" s="31">
        <f t="shared" si="4"/>
        <v>45</v>
      </c>
      <c r="AO42" s="32"/>
      <c r="AP42" s="33">
        <v>200</v>
      </c>
      <c r="AQ42" s="34"/>
      <c r="AR42" s="35">
        <f t="shared" si="6"/>
        <v>60</v>
      </c>
      <c r="AS42" s="36"/>
      <c r="AT42" s="37">
        <f t="shared" si="20"/>
        <v>190</v>
      </c>
      <c r="AU42" s="38"/>
      <c r="AV42" s="38">
        <f t="shared" si="8"/>
        <v>70</v>
      </c>
      <c r="AW42" s="39"/>
      <c r="AX42" s="40">
        <v>180</v>
      </c>
      <c r="AY42" s="41"/>
      <c r="AZ42" s="42">
        <f t="shared" si="10"/>
        <v>80</v>
      </c>
      <c r="BA42" s="43"/>
      <c r="BB42" s="40">
        <v>100</v>
      </c>
      <c r="BC42" s="41"/>
      <c r="BD42" s="267">
        <f t="shared" si="12"/>
        <v>1.6</v>
      </c>
      <c r="BE42" s="268">
        <f t="shared" si="24"/>
        <v>0.8</v>
      </c>
    </row>
    <row r="43" spans="1:57" s="47" customFormat="1" ht="40.5" customHeight="1">
      <c r="A43" s="47" t="s">
        <v>207</v>
      </c>
      <c r="B43" s="46"/>
      <c r="C43" s="44" t="s">
        <v>54</v>
      </c>
      <c r="D43" s="45"/>
      <c r="E43" s="23">
        <v>0</v>
      </c>
      <c r="F43" s="314" t="s">
        <v>28</v>
      </c>
      <c r="G43" s="283"/>
      <c r="H43" s="283">
        <v>0</v>
      </c>
      <c r="I43" s="283">
        <v>0</v>
      </c>
      <c r="J43" s="283">
        <v>0</v>
      </c>
      <c r="K43" s="283">
        <f>H43/10</f>
        <v>0</v>
      </c>
      <c r="L43" s="283">
        <f>I43/10</f>
        <v>0</v>
      </c>
      <c r="M43" s="283">
        <f>J43/10</f>
        <v>0</v>
      </c>
      <c r="N43" s="283">
        <f t="shared" si="37"/>
        <v>0</v>
      </c>
      <c r="O43" s="283">
        <f t="shared" si="37"/>
        <v>0</v>
      </c>
      <c r="P43" s="283">
        <f t="shared" si="37"/>
        <v>0</v>
      </c>
      <c r="Q43" s="363">
        <f t="shared" ref="Q43:Q48" si="39">N43*O43*P43</f>
        <v>0</v>
      </c>
      <c r="R43" s="279"/>
      <c r="S43" s="370"/>
      <c r="T43" s="282"/>
      <c r="U43" s="283"/>
      <c r="V43" s="283"/>
      <c r="W43" s="283"/>
      <c r="X43" s="283">
        <f>U43/100</f>
        <v>0</v>
      </c>
      <c r="Y43" s="283">
        <f>V43/100</f>
        <v>0</v>
      </c>
      <c r="Z43" s="283">
        <f>W43/100</f>
        <v>0</v>
      </c>
      <c r="AA43" s="283">
        <f>Z43*Y43*X43</f>
        <v>0</v>
      </c>
      <c r="AB43" s="49">
        <v>30</v>
      </c>
      <c r="AC43" s="25"/>
      <c r="AD43" s="26">
        <f t="shared" si="25"/>
        <v>29.1</v>
      </c>
      <c r="AE43" s="163"/>
      <c r="AF43" s="27">
        <f t="shared" si="26"/>
        <v>28.5</v>
      </c>
      <c r="AG43" s="50"/>
      <c r="AH43" s="28">
        <f t="shared" si="27"/>
        <v>27</v>
      </c>
      <c r="AI43" s="51"/>
      <c r="AJ43" s="29">
        <f t="shared" si="28"/>
        <v>25.5</v>
      </c>
      <c r="AK43" s="166"/>
      <c r="AL43" s="30">
        <f t="shared" si="29"/>
        <v>24.900000000000002</v>
      </c>
      <c r="AM43" s="31"/>
      <c r="AN43" s="31">
        <f t="shared" si="4"/>
        <v>5.0999999999999979</v>
      </c>
      <c r="AO43" s="32"/>
      <c r="AP43" s="33">
        <v>25</v>
      </c>
      <c r="AQ43" s="34"/>
      <c r="AR43" s="35">
        <f t="shared" si="6"/>
        <v>5</v>
      </c>
      <c r="AS43" s="36"/>
      <c r="AT43" s="37">
        <f t="shared" si="20"/>
        <v>25</v>
      </c>
      <c r="AU43" s="38"/>
      <c r="AV43" s="38">
        <f t="shared" si="8"/>
        <v>5</v>
      </c>
      <c r="AW43" s="39"/>
      <c r="AX43" s="40">
        <v>25</v>
      </c>
      <c r="AY43" s="41"/>
      <c r="AZ43" s="42">
        <f t="shared" si="10"/>
        <v>5</v>
      </c>
      <c r="BA43" s="43"/>
      <c r="BB43" s="40">
        <v>16</v>
      </c>
      <c r="BC43" s="41"/>
      <c r="BD43" s="267">
        <f t="shared" si="12"/>
        <v>0.875</v>
      </c>
      <c r="BE43" s="268">
        <f t="shared" si="24"/>
        <v>0.5625</v>
      </c>
    </row>
    <row r="44" spans="1:57" ht="40.5" customHeight="1">
      <c r="A44" t="s">
        <v>208</v>
      </c>
      <c r="B44" s="5"/>
      <c r="C44" s="44" t="s">
        <v>55</v>
      </c>
      <c r="D44" s="45"/>
      <c r="E44" s="23">
        <v>0.96</v>
      </c>
      <c r="F44" s="314" t="s">
        <v>28</v>
      </c>
      <c r="G44" s="283"/>
      <c r="H44" s="283">
        <v>0</v>
      </c>
      <c r="I44" s="283">
        <v>0</v>
      </c>
      <c r="J44" s="283">
        <v>0</v>
      </c>
      <c r="K44" s="283">
        <v>120.5</v>
      </c>
      <c r="L44" s="283">
        <v>80</v>
      </c>
      <c r="M44" s="283">
        <v>1.2</v>
      </c>
      <c r="N44" s="283">
        <f t="shared" si="37"/>
        <v>1.2050000000000001</v>
      </c>
      <c r="O44" s="283">
        <f t="shared" si="37"/>
        <v>0.8</v>
      </c>
      <c r="P44" s="283">
        <f t="shared" si="37"/>
        <v>1.2E-2</v>
      </c>
      <c r="Q44" s="363">
        <f t="shared" si="39"/>
        <v>1.1568000000000002E-2</v>
      </c>
      <c r="R44" s="279">
        <v>18</v>
      </c>
      <c r="S44" s="281" t="s">
        <v>344</v>
      </c>
      <c r="T44" s="282">
        <v>60</v>
      </c>
      <c r="U44" s="283"/>
      <c r="V44" s="283"/>
      <c r="W44" s="283"/>
      <c r="X44" s="283">
        <f t="shared" si="36"/>
        <v>0</v>
      </c>
      <c r="Y44" s="283">
        <f t="shared" si="36"/>
        <v>0</v>
      </c>
      <c r="Z44" s="283">
        <f t="shared" si="36"/>
        <v>0</v>
      </c>
      <c r="AA44" s="283">
        <f t="shared" si="32"/>
        <v>0</v>
      </c>
      <c r="AB44" s="24">
        <v>1200</v>
      </c>
      <c r="AC44" s="25">
        <f>AB44/$E44</f>
        <v>1250</v>
      </c>
      <c r="AD44" s="26">
        <f t="shared" si="25"/>
        <v>1160</v>
      </c>
      <c r="AE44" s="162">
        <f>AD44/$E44</f>
        <v>1208.3333333333335</v>
      </c>
      <c r="AF44" s="27">
        <f t="shared" si="26"/>
        <v>1140</v>
      </c>
      <c r="AG44" s="27">
        <f>AF44/$E44</f>
        <v>1187.5</v>
      </c>
      <c r="AH44" s="28">
        <f t="shared" si="27"/>
        <v>1080</v>
      </c>
      <c r="AI44" s="28">
        <f>AH44/$E44</f>
        <v>1125</v>
      </c>
      <c r="AJ44" s="29">
        <f t="shared" si="28"/>
        <v>1020</v>
      </c>
      <c r="AK44" s="165">
        <f>AJ44/$E44</f>
        <v>1062.5</v>
      </c>
      <c r="AL44" s="30">
        <f t="shared" si="29"/>
        <v>995</v>
      </c>
      <c r="AM44" s="31">
        <f>AL44/$E44</f>
        <v>1036.4583333333335</v>
      </c>
      <c r="AN44" s="31">
        <f t="shared" si="4"/>
        <v>205</v>
      </c>
      <c r="AO44" s="32">
        <f>AN44/E44</f>
        <v>213.54166666666669</v>
      </c>
      <c r="AP44" s="33">
        <v>950</v>
      </c>
      <c r="AQ44" s="34">
        <f>AP44/$E44</f>
        <v>989.58333333333337</v>
      </c>
      <c r="AR44" s="35">
        <f t="shared" si="6"/>
        <v>250</v>
      </c>
      <c r="AS44" s="36">
        <f>AR44/E44</f>
        <v>260.41666666666669</v>
      </c>
      <c r="AT44" s="37">
        <f t="shared" si="20"/>
        <v>895</v>
      </c>
      <c r="AU44" s="38">
        <f>AT44/$E44</f>
        <v>932.29166666666674</v>
      </c>
      <c r="AV44" s="38">
        <f t="shared" si="8"/>
        <v>305</v>
      </c>
      <c r="AW44" s="39">
        <f>AV44/E44</f>
        <v>317.70833333333337</v>
      </c>
      <c r="AX44" s="40">
        <v>840</v>
      </c>
      <c r="AY44" s="41">
        <f>AX44/$E44</f>
        <v>875</v>
      </c>
      <c r="AZ44" s="42">
        <f t="shared" si="10"/>
        <v>360</v>
      </c>
      <c r="BA44" s="43">
        <f>AZ44/E44</f>
        <v>375</v>
      </c>
      <c r="BB44" s="40">
        <v>750</v>
      </c>
      <c r="BC44" s="41">
        <f>BB44/$E44</f>
        <v>781.25</v>
      </c>
      <c r="BD44" s="267">
        <f>(AB44-$BB44)/$BB44</f>
        <v>0.6</v>
      </c>
      <c r="BE44" s="268">
        <f>(AX44-$BB44)/$BB44</f>
        <v>0.12</v>
      </c>
    </row>
    <row r="45" spans="1:57" ht="40.5" customHeight="1">
      <c r="A45" t="s">
        <v>209</v>
      </c>
      <c r="B45" s="5"/>
      <c r="C45" s="44" t="s">
        <v>56</v>
      </c>
      <c r="D45" s="45"/>
      <c r="E45" s="23">
        <v>2</v>
      </c>
      <c r="F45" s="314" t="s">
        <v>16</v>
      </c>
      <c r="G45" s="359"/>
      <c r="H45" s="283">
        <v>0</v>
      </c>
      <c r="I45" s="283">
        <v>0</v>
      </c>
      <c r="J45" s="283">
        <v>0</v>
      </c>
      <c r="K45" s="283">
        <v>111</v>
      </c>
      <c r="L45" s="283">
        <v>20</v>
      </c>
      <c r="M45" s="283">
        <v>20</v>
      </c>
      <c r="N45" s="283">
        <f t="shared" si="37"/>
        <v>1.1100000000000001</v>
      </c>
      <c r="O45" s="283">
        <f t="shared" si="37"/>
        <v>0.2</v>
      </c>
      <c r="P45" s="283">
        <f t="shared" si="37"/>
        <v>0.2</v>
      </c>
      <c r="Q45" s="363">
        <f t="shared" si="39"/>
        <v>4.4400000000000009E-2</v>
      </c>
      <c r="R45" s="279">
        <v>6</v>
      </c>
      <c r="S45" s="281" t="s">
        <v>346</v>
      </c>
      <c r="T45" s="282">
        <v>1</v>
      </c>
      <c r="U45" s="283"/>
      <c r="V45" s="283"/>
      <c r="W45" s="283"/>
      <c r="X45" s="283">
        <f t="shared" si="36"/>
        <v>0</v>
      </c>
      <c r="Y45" s="283">
        <f t="shared" si="36"/>
        <v>0</v>
      </c>
      <c r="Z45" s="283">
        <f t="shared" si="36"/>
        <v>0</v>
      </c>
      <c r="AA45" s="283">
        <f t="shared" si="32"/>
        <v>0</v>
      </c>
      <c r="AB45" s="24">
        <v>6000</v>
      </c>
      <c r="AC45" s="25">
        <f>AB45/$E45</f>
        <v>3000</v>
      </c>
      <c r="AD45" s="26">
        <f t="shared" si="25"/>
        <v>5820</v>
      </c>
      <c r="AE45" s="162">
        <f>AD45/$E45</f>
        <v>2910</v>
      </c>
      <c r="AF45" s="27">
        <f t="shared" si="26"/>
        <v>5700</v>
      </c>
      <c r="AG45" s="27">
        <f>AF45/$E45</f>
        <v>2850</v>
      </c>
      <c r="AH45" s="28">
        <f t="shared" si="27"/>
        <v>5400</v>
      </c>
      <c r="AI45" s="28">
        <f>AH45/$E45</f>
        <v>2700</v>
      </c>
      <c r="AJ45" s="29">
        <f t="shared" si="28"/>
        <v>5100</v>
      </c>
      <c r="AK45" s="165">
        <f>AJ45/$E45</f>
        <v>2550</v>
      </c>
      <c r="AL45" s="30">
        <f t="shared" si="29"/>
        <v>4980</v>
      </c>
      <c r="AM45" s="31">
        <f>AL45/$E45</f>
        <v>2490</v>
      </c>
      <c r="AN45" s="31">
        <f t="shared" si="4"/>
        <v>1020</v>
      </c>
      <c r="AO45" s="32">
        <f>AN45/E45</f>
        <v>510</v>
      </c>
      <c r="AP45" s="33">
        <v>4800</v>
      </c>
      <c r="AQ45" s="34">
        <f>AP45/$E45</f>
        <v>2400</v>
      </c>
      <c r="AR45" s="35">
        <f t="shared" si="6"/>
        <v>1200</v>
      </c>
      <c r="AS45" s="36">
        <f>AR45/E45</f>
        <v>600</v>
      </c>
      <c r="AT45" s="37">
        <f t="shared" si="20"/>
        <v>4650</v>
      </c>
      <c r="AU45" s="38">
        <f>AT45/$E45</f>
        <v>2325</v>
      </c>
      <c r="AV45" s="38">
        <f t="shared" si="8"/>
        <v>1350</v>
      </c>
      <c r="AW45" s="39">
        <f>AV45/E45</f>
        <v>675</v>
      </c>
      <c r="AX45" s="40">
        <v>4500</v>
      </c>
      <c r="AY45" s="41">
        <f>AX45/$E45</f>
        <v>2250</v>
      </c>
      <c r="AZ45" s="42">
        <f t="shared" si="10"/>
        <v>1500</v>
      </c>
      <c r="BA45" s="43">
        <f>AZ45/E45</f>
        <v>750</v>
      </c>
      <c r="BB45" s="40">
        <v>3640</v>
      </c>
      <c r="BC45" s="41">
        <f>BB45/$E45</f>
        <v>1820</v>
      </c>
      <c r="BD45" s="267">
        <f>(AB45-$BB45)/$BB45</f>
        <v>0.64835164835164838</v>
      </c>
      <c r="BE45" s="268">
        <f>(AX45-$BB45)/$BB45</f>
        <v>0.23626373626373626</v>
      </c>
    </row>
    <row r="46" spans="1:57" ht="40.5" customHeight="1">
      <c r="A46" t="s">
        <v>210</v>
      </c>
      <c r="B46" s="5"/>
      <c r="C46" s="44" t="s">
        <v>57</v>
      </c>
      <c r="D46" s="45"/>
      <c r="E46" s="23">
        <v>2</v>
      </c>
      <c r="F46" s="314" t="s">
        <v>16</v>
      </c>
      <c r="G46" s="283"/>
      <c r="H46" s="283">
        <v>0</v>
      </c>
      <c r="I46" s="283">
        <v>0</v>
      </c>
      <c r="J46" s="283">
        <v>0</v>
      </c>
      <c r="K46" s="283">
        <v>111</v>
      </c>
      <c r="L46" s="283">
        <v>20</v>
      </c>
      <c r="M46" s="283">
        <v>20</v>
      </c>
      <c r="N46" s="283">
        <f t="shared" si="37"/>
        <v>1.1100000000000001</v>
      </c>
      <c r="O46" s="283">
        <f t="shared" si="37"/>
        <v>0.2</v>
      </c>
      <c r="P46" s="283">
        <f t="shared" si="37"/>
        <v>0.2</v>
      </c>
      <c r="Q46" s="363">
        <f t="shared" si="39"/>
        <v>4.4400000000000009E-2</v>
      </c>
      <c r="R46" s="279">
        <v>7</v>
      </c>
      <c r="S46" s="281" t="s">
        <v>346</v>
      </c>
      <c r="T46" s="282">
        <v>1</v>
      </c>
      <c r="U46" s="283"/>
      <c r="V46" s="283"/>
      <c r="W46" s="283"/>
      <c r="X46" s="283">
        <f t="shared" ref="X46:Z61" si="40">U46/100</f>
        <v>0</v>
      </c>
      <c r="Y46" s="283">
        <f t="shared" si="40"/>
        <v>0</v>
      </c>
      <c r="Z46" s="283">
        <f t="shared" si="40"/>
        <v>0</v>
      </c>
      <c r="AA46" s="283">
        <f t="shared" si="32"/>
        <v>0</v>
      </c>
      <c r="AB46" s="24">
        <v>6900</v>
      </c>
      <c r="AC46" s="25">
        <f>AB46/$E46</f>
        <v>3450</v>
      </c>
      <c r="AD46" s="26">
        <f t="shared" si="25"/>
        <v>6690</v>
      </c>
      <c r="AE46" s="162">
        <f>AD46/$E46</f>
        <v>3345</v>
      </c>
      <c r="AF46" s="27">
        <f t="shared" si="26"/>
        <v>6555</v>
      </c>
      <c r="AG46" s="27">
        <f>AF46/$E46</f>
        <v>3277.5</v>
      </c>
      <c r="AH46" s="28">
        <f t="shared" si="27"/>
        <v>6210</v>
      </c>
      <c r="AI46" s="28">
        <f>AH46/$E46</f>
        <v>3105</v>
      </c>
      <c r="AJ46" s="29">
        <f t="shared" si="28"/>
        <v>5865</v>
      </c>
      <c r="AK46" s="165">
        <f>AJ46/$E46</f>
        <v>2932.5</v>
      </c>
      <c r="AL46" s="30">
        <f t="shared" si="29"/>
        <v>5725</v>
      </c>
      <c r="AM46" s="31">
        <f>AL46/$E46</f>
        <v>2862.5</v>
      </c>
      <c r="AN46" s="31">
        <f t="shared" si="4"/>
        <v>1175</v>
      </c>
      <c r="AO46" s="32">
        <f>AN46/E46</f>
        <v>587.5</v>
      </c>
      <c r="AP46" s="33">
        <v>5520</v>
      </c>
      <c r="AQ46" s="34">
        <f>AP46/$E46</f>
        <v>2760</v>
      </c>
      <c r="AR46" s="35">
        <f t="shared" si="6"/>
        <v>1380</v>
      </c>
      <c r="AS46" s="36">
        <f>AR46/E46</f>
        <v>690</v>
      </c>
      <c r="AT46" s="37">
        <f t="shared" si="20"/>
        <v>5347.5</v>
      </c>
      <c r="AU46" s="38">
        <f>AT46/$E46</f>
        <v>2673.75</v>
      </c>
      <c r="AV46" s="38">
        <f t="shared" si="8"/>
        <v>1552.5</v>
      </c>
      <c r="AW46" s="39">
        <f>AV46/E46</f>
        <v>776.25</v>
      </c>
      <c r="AX46" s="40">
        <v>5175</v>
      </c>
      <c r="AY46" s="41">
        <f>AX46/$E46</f>
        <v>2587.5</v>
      </c>
      <c r="AZ46" s="42">
        <f t="shared" si="10"/>
        <v>1725</v>
      </c>
      <c r="BA46" s="43">
        <f>AZ46/E46</f>
        <v>862.5</v>
      </c>
      <c r="BB46" s="40">
        <v>4163</v>
      </c>
      <c r="BC46" s="41">
        <f>BB46/$E46</f>
        <v>2081.5</v>
      </c>
      <c r="BD46" s="267">
        <f>(AB46-$BB46)/$BB46</f>
        <v>0.65745856353591159</v>
      </c>
      <c r="BE46" s="268">
        <f>(AX46-$BB46)/$BB46</f>
        <v>0.24309392265193369</v>
      </c>
    </row>
    <row r="47" spans="1:57" ht="40.5" customHeight="1">
      <c r="A47" t="s">
        <v>211</v>
      </c>
      <c r="B47" s="5"/>
      <c r="C47" s="44" t="s">
        <v>58</v>
      </c>
      <c r="D47" s="45"/>
      <c r="E47" s="23">
        <v>30</v>
      </c>
      <c r="F47" s="314" t="s">
        <v>36</v>
      </c>
      <c r="G47" s="283"/>
      <c r="H47" s="283">
        <v>0</v>
      </c>
      <c r="I47" s="283">
        <v>0</v>
      </c>
      <c r="J47" s="283">
        <v>0</v>
      </c>
      <c r="K47" s="283">
        <v>129</v>
      </c>
      <c r="L47" s="283">
        <v>65</v>
      </c>
      <c r="M47" s="283">
        <v>32</v>
      </c>
      <c r="N47" s="283">
        <f>K47/100</f>
        <v>1.29</v>
      </c>
      <c r="O47" s="283">
        <f>L47/100</f>
        <v>0.65</v>
      </c>
      <c r="P47" s="283">
        <f>M47/100</f>
        <v>0.32</v>
      </c>
      <c r="Q47" s="363">
        <f t="shared" si="39"/>
        <v>0.26832</v>
      </c>
      <c r="R47" s="279">
        <v>13</v>
      </c>
      <c r="S47" s="281" t="s">
        <v>346</v>
      </c>
      <c r="T47" s="282">
        <v>1</v>
      </c>
      <c r="U47" s="283"/>
      <c r="V47" s="283"/>
      <c r="W47" s="283"/>
      <c r="X47" s="283">
        <f>U47/100</f>
        <v>0</v>
      </c>
      <c r="Y47" s="283">
        <f>V47/100</f>
        <v>0</v>
      </c>
      <c r="Z47" s="283">
        <f>W47/100</f>
        <v>0</v>
      </c>
      <c r="AA47" s="283">
        <f>Z47*Y47*X47</f>
        <v>0</v>
      </c>
      <c r="AB47" s="24">
        <v>4800</v>
      </c>
      <c r="AC47" s="25">
        <f>AB47/$E47</f>
        <v>160</v>
      </c>
      <c r="AD47" s="26">
        <f t="shared" si="25"/>
        <v>4655</v>
      </c>
      <c r="AE47" s="162">
        <f>AD47/$E47</f>
        <v>155.16666666666666</v>
      </c>
      <c r="AF47" s="27">
        <f t="shared" si="26"/>
        <v>4560</v>
      </c>
      <c r="AG47" s="27">
        <f>AF47/$E47</f>
        <v>152</v>
      </c>
      <c r="AH47" s="28">
        <f t="shared" si="27"/>
        <v>4320</v>
      </c>
      <c r="AI47" s="28">
        <f>AH47/$E47</f>
        <v>144</v>
      </c>
      <c r="AJ47" s="29">
        <f t="shared" si="28"/>
        <v>4080</v>
      </c>
      <c r="AK47" s="165">
        <f>AJ47/$E47</f>
        <v>136</v>
      </c>
      <c r="AL47" s="30">
        <f t="shared" si="29"/>
        <v>3980</v>
      </c>
      <c r="AM47" s="31">
        <f>AL47/$E47</f>
        <v>132.66666666666666</v>
      </c>
      <c r="AN47" s="31">
        <f t="shared" si="4"/>
        <v>820</v>
      </c>
      <c r="AO47" s="32">
        <f>AN47/E47</f>
        <v>27.333333333333332</v>
      </c>
      <c r="AP47" s="33">
        <v>3950</v>
      </c>
      <c r="AQ47" s="34">
        <f>AP47/$E47</f>
        <v>131.66666666666666</v>
      </c>
      <c r="AR47" s="35">
        <f t="shared" si="6"/>
        <v>850</v>
      </c>
      <c r="AS47" s="36">
        <f>AR47/E47</f>
        <v>28.333333333333332</v>
      </c>
      <c r="AT47" s="37">
        <f t="shared" si="20"/>
        <v>3900</v>
      </c>
      <c r="AU47" s="38">
        <f>AT47/$E47</f>
        <v>130</v>
      </c>
      <c r="AV47" s="38">
        <f t="shared" si="8"/>
        <v>900</v>
      </c>
      <c r="AW47" s="39">
        <f>AV47/E47</f>
        <v>30</v>
      </c>
      <c r="AX47" s="40">
        <v>3850</v>
      </c>
      <c r="AY47" s="41">
        <f>AX47/$E47</f>
        <v>128.33333333333334</v>
      </c>
      <c r="AZ47" s="42">
        <f t="shared" si="10"/>
        <v>950</v>
      </c>
      <c r="BA47" s="43">
        <f>AZ47/E47</f>
        <v>31.666666666666668</v>
      </c>
      <c r="BB47" s="40">
        <v>3120</v>
      </c>
      <c r="BC47" s="41">
        <f>BB47/$E47</f>
        <v>104</v>
      </c>
      <c r="BD47" s="267">
        <f>(AB47-$BB47)/$BB47</f>
        <v>0.53846153846153844</v>
      </c>
      <c r="BE47" s="268">
        <f>(AX47-$BB47)/$BB47</f>
        <v>0.23397435897435898</v>
      </c>
    </row>
    <row r="48" spans="1:57" ht="40.5" customHeight="1">
      <c r="A48" t="s">
        <v>212</v>
      </c>
      <c r="B48" s="5"/>
      <c r="C48" s="44" t="s">
        <v>59</v>
      </c>
      <c r="D48" s="45"/>
      <c r="E48" s="23">
        <v>15</v>
      </c>
      <c r="F48" s="314" t="s">
        <v>36</v>
      </c>
      <c r="G48" s="283"/>
      <c r="H48" s="283">
        <v>0</v>
      </c>
      <c r="I48" s="283">
        <v>0</v>
      </c>
      <c r="J48" s="283">
        <v>0</v>
      </c>
      <c r="K48" s="283">
        <v>130</v>
      </c>
      <c r="L48" s="283">
        <v>63</v>
      </c>
      <c r="M48" s="283">
        <v>27</v>
      </c>
      <c r="N48" s="283">
        <f t="shared" si="37"/>
        <v>1.3</v>
      </c>
      <c r="O48" s="283">
        <f t="shared" si="37"/>
        <v>0.63</v>
      </c>
      <c r="P48" s="283">
        <f t="shared" si="37"/>
        <v>0.27</v>
      </c>
      <c r="Q48" s="363">
        <f t="shared" si="39"/>
        <v>0.22113000000000002</v>
      </c>
      <c r="R48" s="279">
        <v>7</v>
      </c>
      <c r="S48" s="281" t="s">
        <v>346</v>
      </c>
      <c r="T48" s="282">
        <v>1</v>
      </c>
      <c r="U48" s="283"/>
      <c r="V48" s="283"/>
      <c r="W48" s="283"/>
      <c r="X48" s="283">
        <f t="shared" si="40"/>
        <v>0</v>
      </c>
      <c r="Y48" s="283">
        <f t="shared" si="40"/>
        <v>0</v>
      </c>
      <c r="Z48" s="283">
        <f t="shared" si="40"/>
        <v>0</v>
      </c>
      <c r="AA48" s="283">
        <f t="shared" si="32"/>
        <v>0</v>
      </c>
      <c r="AB48" s="24">
        <v>3000</v>
      </c>
      <c r="AC48" s="25">
        <f>AB48/$E48</f>
        <v>200</v>
      </c>
      <c r="AD48" s="26">
        <f t="shared" si="25"/>
        <v>2910</v>
      </c>
      <c r="AE48" s="162">
        <f>AD48/$E48</f>
        <v>194</v>
      </c>
      <c r="AF48" s="27">
        <f t="shared" si="26"/>
        <v>2850</v>
      </c>
      <c r="AG48" s="27">
        <f>AF48/$E48</f>
        <v>190</v>
      </c>
      <c r="AH48" s="28">
        <f t="shared" si="27"/>
        <v>2700</v>
      </c>
      <c r="AI48" s="28">
        <f>AH48/$E48</f>
        <v>180</v>
      </c>
      <c r="AJ48" s="29">
        <f t="shared" si="28"/>
        <v>2550</v>
      </c>
      <c r="AK48" s="165">
        <f>AJ48/$E48</f>
        <v>170</v>
      </c>
      <c r="AL48" s="30">
        <f t="shared" si="29"/>
        <v>2490</v>
      </c>
      <c r="AM48" s="31">
        <f>AL48/$E48</f>
        <v>166</v>
      </c>
      <c r="AN48" s="31">
        <f t="shared" si="4"/>
        <v>510</v>
      </c>
      <c r="AO48" s="32">
        <f>AN48/E48</f>
        <v>34</v>
      </c>
      <c r="AP48" s="33">
        <v>2500</v>
      </c>
      <c r="AQ48" s="34">
        <f>AP48/$E48</f>
        <v>166.66666666666666</v>
      </c>
      <c r="AR48" s="35">
        <f t="shared" si="6"/>
        <v>500</v>
      </c>
      <c r="AS48" s="36">
        <f>AR48/E48</f>
        <v>33.333333333333336</v>
      </c>
      <c r="AT48" s="37">
        <f t="shared" si="20"/>
        <v>2450</v>
      </c>
      <c r="AU48" s="38">
        <f>AT48/$E48</f>
        <v>163.33333333333334</v>
      </c>
      <c r="AV48" s="38">
        <f t="shared" si="8"/>
        <v>550</v>
      </c>
      <c r="AW48" s="39">
        <f>AV48/E48</f>
        <v>36.666666666666664</v>
      </c>
      <c r="AX48" s="40">
        <v>2400</v>
      </c>
      <c r="AY48" s="41">
        <f>AX48/$E48</f>
        <v>160</v>
      </c>
      <c r="AZ48" s="42">
        <f t="shared" si="10"/>
        <v>600</v>
      </c>
      <c r="BA48" s="43">
        <f>AZ48/E48</f>
        <v>40</v>
      </c>
      <c r="BB48" s="40">
        <v>1725</v>
      </c>
      <c r="BC48" s="41">
        <f>BB48/$E48</f>
        <v>115</v>
      </c>
      <c r="BD48" s="267">
        <f>(AB48-$BB48)/$BB48</f>
        <v>0.73913043478260865</v>
      </c>
      <c r="BE48" s="268">
        <f>(AX48-$BB48)/$BB48</f>
        <v>0.39130434782608697</v>
      </c>
    </row>
    <row r="49" spans="1:57" ht="40.5" customHeight="1">
      <c r="A49" t="s">
        <v>211</v>
      </c>
      <c r="B49" s="5"/>
      <c r="C49" s="44" t="s">
        <v>60</v>
      </c>
      <c r="D49" s="45"/>
      <c r="E49" s="23">
        <v>0</v>
      </c>
      <c r="F49" s="314" t="s">
        <v>28</v>
      </c>
      <c r="G49" s="283"/>
      <c r="H49" s="283">
        <v>0</v>
      </c>
      <c r="I49" s="283">
        <v>0</v>
      </c>
      <c r="J49" s="283">
        <v>0</v>
      </c>
      <c r="K49" s="283">
        <f t="shared" ref="K49:M50" si="41">H49/10</f>
        <v>0</v>
      </c>
      <c r="L49" s="283">
        <f t="shared" si="41"/>
        <v>0</v>
      </c>
      <c r="M49" s="283">
        <f t="shared" si="41"/>
        <v>0</v>
      </c>
      <c r="N49" s="283">
        <f t="shared" si="37"/>
        <v>0</v>
      </c>
      <c r="O49" s="283">
        <f t="shared" si="37"/>
        <v>0</v>
      </c>
      <c r="P49" s="283">
        <f t="shared" si="37"/>
        <v>0</v>
      </c>
      <c r="Q49" s="363">
        <f>AA49/T49</f>
        <v>7.0304000000000005E-4</v>
      </c>
      <c r="R49" s="279">
        <v>0.36</v>
      </c>
      <c r="S49" s="281" t="s">
        <v>347</v>
      </c>
      <c r="T49" s="282">
        <v>25</v>
      </c>
      <c r="U49" s="283">
        <v>26</v>
      </c>
      <c r="V49" s="283">
        <v>26</v>
      </c>
      <c r="W49" s="283">
        <v>26</v>
      </c>
      <c r="X49" s="283">
        <f t="shared" si="40"/>
        <v>0.26</v>
      </c>
      <c r="Y49" s="283">
        <f t="shared" si="40"/>
        <v>0.26</v>
      </c>
      <c r="Z49" s="283">
        <f t="shared" si="40"/>
        <v>0.26</v>
      </c>
      <c r="AA49" s="283">
        <f t="shared" si="32"/>
        <v>1.7576000000000001E-2</v>
      </c>
      <c r="AB49" s="24">
        <v>280</v>
      </c>
      <c r="AC49" s="25"/>
      <c r="AD49" s="26">
        <f t="shared" si="25"/>
        <v>270</v>
      </c>
      <c r="AE49" s="162"/>
      <c r="AF49" s="27">
        <f t="shared" si="26"/>
        <v>265</v>
      </c>
      <c r="AG49" s="27"/>
      <c r="AH49" s="28">
        <f t="shared" si="27"/>
        <v>250</v>
      </c>
      <c r="AI49" s="28"/>
      <c r="AJ49" s="29">
        <f t="shared" si="28"/>
        <v>235</v>
      </c>
      <c r="AK49" s="165"/>
      <c r="AL49" s="30">
        <f t="shared" si="29"/>
        <v>230</v>
      </c>
      <c r="AM49" s="31"/>
      <c r="AN49" s="31">
        <f t="shared" si="4"/>
        <v>50</v>
      </c>
      <c r="AO49" s="32"/>
      <c r="AP49" s="33">
        <v>220</v>
      </c>
      <c r="AQ49" s="34"/>
      <c r="AR49" s="35">
        <f t="shared" si="6"/>
        <v>60</v>
      </c>
      <c r="AS49" s="36"/>
      <c r="AT49" s="37">
        <f t="shared" si="20"/>
        <v>215</v>
      </c>
      <c r="AU49" s="38"/>
      <c r="AV49" s="38">
        <f t="shared" si="8"/>
        <v>65</v>
      </c>
      <c r="AW49" s="39"/>
      <c r="AX49" s="40">
        <v>210</v>
      </c>
      <c r="AY49" s="41"/>
      <c r="AZ49" s="42">
        <f t="shared" si="10"/>
        <v>70</v>
      </c>
      <c r="BA49" s="43"/>
      <c r="BB49" s="40">
        <v>150</v>
      </c>
      <c r="BC49" s="41"/>
      <c r="BD49" s="267">
        <f t="shared" ref="BD49:BD93" si="42">(AB49-BB49)/BB49</f>
        <v>0.8666666666666667</v>
      </c>
      <c r="BE49" s="268">
        <f t="shared" si="24"/>
        <v>0.4</v>
      </c>
    </row>
    <row r="50" spans="1:57" ht="40.5" customHeight="1">
      <c r="A50" t="s">
        <v>212</v>
      </c>
      <c r="B50" s="5"/>
      <c r="C50" s="44" t="s">
        <v>323</v>
      </c>
      <c r="D50" s="45"/>
      <c r="E50" s="23">
        <v>0</v>
      </c>
      <c r="F50" s="314" t="s">
        <v>28</v>
      </c>
      <c r="G50" s="283"/>
      <c r="H50" s="283">
        <v>0</v>
      </c>
      <c r="I50" s="283">
        <v>0</v>
      </c>
      <c r="J50" s="283">
        <v>0</v>
      </c>
      <c r="K50" s="283">
        <f t="shared" si="41"/>
        <v>0</v>
      </c>
      <c r="L50" s="283">
        <f t="shared" si="41"/>
        <v>0</v>
      </c>
      <c r="M50" s="283">
        <f t="shared" si="41"/>
        <v>0</v>
      </c>
      <c r="N50" s="283">
        <f t="shared" si="37"/>
        <v>0</v>
      </c>
      <c r="O50" s="283">
        <f t="shared" si="37"/>
        <v>0</v>
      </c>
      <c r="P50" s="283">
        <f t="shared" si="37"/>
        <v>0</v>
      </c>
      <c r="Q50" s="363">
        <f>AA50/T50</f>
        <v>7.0304000000000005E-4</v>
      </c>
      <c r="R50" s="279">
        <v>0.36</v>
      </c>
      <c r="S50" s="281" t="s">
        <v>347</v>
      </c>
      <c r="T50" s="282">
        <v>25</v>
      </c>
      <c r="U50" s="283">
        <v>26</v>
      </c>
      <c r="V50" s="283">
        <v>26</v>
      </c>
      <c r="W50" s="283">
        <v>26</v>
      </c>
      <c r="X50" s="283">
        <f t="shared" si="40"/>
        <v>0.26</v>
      </c>
      <c r="Y50" s="283">
        <f t="shared" si="40"/>
        <v>0.26</v>
      </c>
      <c r="Z50" s="283">
        <f t="shared" si="40"/>
        <v>0.26</v>
      </c>
      <c r="AA50" s="283">
        <f t="shared" si="32"/>
        <v>1.7576000000000001E-2</v>
      </c>
      <c r="AB50" s="24">
        <v>260</v>
      </c>
      <c r="AC50" s="25"/>
      <c r="AD50" s="26">
        <f t="shared" si="25"/>
        <v>250</v>
      </c>
      <c r="AE50" s="162"/>
      <c r="AF50" s="27">
        <f t="shared" si="26"/>
        <v>245</v>
      </c>
      <c r="AG50" s="27"/>
      <c r="AH50" s="28">
        <f t="shared" si="27"/>
        <v>230</v>
      </c>
      <c r="AI50" s="28"/>
      <c r="AJ50" s="29">
        <f t="shared" si="28"/>
        <v>220</v>
      </c>
      <c r="AK50" s="165"/>
      <c r="AL50" s="30">
        <f t="shared" si="29"/>
        <v>215</v>
      </c>
      <c r="AM50" s="31"/>
      <c r="AN50" s="31">
        <f t="shared" si="4"/>
        <v>45</v>
      </c>
      <c r="AO50" s="32"/>
      <c r="AP50" s="33">
        <v>220</v>
      </c>
      <c r="AQ50" s="34"/>
      <c r="AR50" s="35">
        <f t="shared" si="6"/>
        <v>40</v>
      </c>
      <c r="AS50" s="36"/>
      <c r="AT50" s="37">
        <f t="shared" si="20"/>
        <v>215</v>
      </c>
      <c r="AU50" s="38"/>
      <c r="AV50" s="38">
        <f t="shared" si="8"/>
        <v>45</v>
      </c>
      <c r="AW50" s="39"/>
      <c r="AX50" s="40">
        <v>210</v>
      </c>
      <c r="AY50" s="41"/>
      <c r="AZ50" s="42">
        <f t="shared" si="10"/>
        <v>50</v>
      </c>
      <c r="BA50" s="43"/>
      <c r="BB50" s="40">
        <v>65</v>
      </c>
      <c r="BC50" s="41"/>
      <c r="BD50" s="267">
        <f t="shared" si="42"/>
        <v>3</v>
      </c>
      <c r="BE50" s="268">
        <f t="shared" si="24"/>
        <v>2.2307692307692308</v>
      </c>
    </row>
    <row r="51" spans="1:57" ht="40.5" customHeight="1">
      <c r="A51" t="s">
        <v>213</v>
      </c>
      <c r="B51" s="5"/>
      <c r="C51" s="44" t="s">
        <v>61</v>
      </c>
      <c r="D51" s="45"/>
      <c r="E51" s="23">
        <v>0</v>
      </c>
      <c r="F51" s="314" t="s">
        <v>28</v>
      </c>
      <c r="G51" s="283"/>
      <c r="H51" s="283">
        <v>0</v>
      </c>
      <c r="I51" s="283">
        <v>0</v>
      </c>
      <c r="J51" s="283">
        <v>0</v>
      </c>
      <c r="K51" s="283">
        <v>22</v>
      </c>
      <c r="L51" s="283">
        <v>17.5</v>
      </c>
      <c r="M51" s="283">
        <v>32</v>
      </c>
      <c r="N51" s="283">
        <f t="shared" si="37"/>
        <v>0.22</v>
      </c>
      <c r="O51" s="283">
        <f t="shared" si="37"/>
        <v>0.17499999999999999</v>
      </c>
      <c r="P51" s="283">
        <f t="shared" si="37"/>
        <v>0.32</v>
      </c>
      <c r="Q51" s="363">
        <f>N51*O51*P51</f>
        <v>1.2319999999999999E-2</v>
      </c>
      <c r="R51" s="279">
        <v>9</v>
      </c>
      <c r="S51" s="281" t="s">
        <v>346</v>
      </c>
      <c r="T51" s="282">
        <v>1</v>
      </c>
      <c r="U51" s="283"/>
      <c r="V51" s="283"/>
      <c r="W51" s="283"/>
      <c r="X51" s="283">
        <f t="shared" si="40"/>
        <v>0</v>
      </c>
      <c r="Y51" s="283">
        <f t="shared" si="40"/>
        <v>0</v>
      </c>
      <c r="Z51" s="283">
        <f t="shared" si="40"/>
        <v>0</v>
      </c>
      <c r="AA51" s="283">
        <f t="shared" si="32"/>
        <v>0</v>
      </c>
      <c r="AB51" s="24">
        <v>2200</v>
      </c>
      <c r="AC51" s="25"/>
      <c r="AD51" s="26">
        <f t="shared" si="25"/>
        <v>2130</v>
      </c>
      <c r="AE51" s="162"/>
      <c r="AF51" s="27">
        <f t="shared" si="26"/>
        <v>2090</v>
      </c>
      <c r="AG51" s="27"/>
      <c r="AH51" s="28">
        <f t="shared" si="27"/>
        <v>1980</v>
      </c>
      <c r="AI51" s="28"/>
      <c r="AJ51" s="29">
        <f t="shared" si="28"/>
        <v>1870</v>
      </c>
      <c r="AK51" s="165"/>
      <c r="AL51" s="30">
        <f t="shared" si="29"/>
        <v>1825</v>
      </c>
      <c r="AM51" s="31"/>
      <c r="AN51" s="31">
        <f t="shared" si="4"/>
        <v>375</v>
      </c>
      <c r="AO51" s="32"/>
      <c r="AP51" s="33">
        <v>1800</v>
      </c>
      <c r="AQ51" s="34"/>
      <c r="AR51" s="35">
        <f t="shared" si="6"/>
        <v>400</v>
      </c>
      <c r="AS51" s="36"/>
      <c r="AT51" s="37">
        <f t="shared" si="20"/>
        <v>1780</v>
      </c>
      <c r="AU51" s="38"/>
      <c r="AV51" s="38">
        <f t="shared" si="8"/>
        <v>420</v>
      </c>
      <c r="AW51" s="39"/>
      <c r="AX51" s="40">
        <v>1760</v>
      </c>
      <c r="AY51" s="41"/>
      <c r="AZ51" s="42">
        <f t="shared" si="10"/>
        <v>440</v>
      </c>
      <c r="BA51" s="43"/>
      <c r="BB51" s="40">
        <v>1416</v>
      </c>
      <c r="BC51" s="41"/>
      <c r="BD51" s="267">
        <f t="shared" si="42"/>
        <v>0.5536723163841808</v>
      </c>
      <c r="BE51" s="268">
        <f t="shared" si="24"/>
        <v>0.24293785310734464</v>
      </c>
    </row>
    <row r="52" spans="1:57" ht="40.5" customHeight="1">
      <c r="A52" t="s">
        <v>214</v>
      </c>
      <c r="B52" s="5"/>
      <c r="C52" s="44" t="s">
        <v>62</v>
      </c>
      <c r="D52" s="45"/>
      <c r="E52" s="23">
        <v>0</v>
      </c>
      <c r="F52" s="314" t="s">
        <v>28</v>
      </c>
      <c r="G52" s="283"/>
      <c r="H52" s="283">
        <v>0</v>
      </c>
      <c r="I52" s="283">
        <v>0</v>
      </c>
      <c r="J52" s="283">
        <v>0</v>
      </c>
      <c r="K52" s="283">
        <f t="shared" ref="K52:M54" si="43">H52/10</f>
        <v>0</v>
      </c>
      <c r="L52" s="283">
        <f t="shared" si="43"/>
        <v>0</v>
      </c>
      <c r="M52" s="283">
        <f t="shared" si="43"/>
        <v>0</v>
      </c>
      <c r="N52" s="283">
        <f t="shared" ref="N52:P62" si="44">K52/100</f>
        <v>0</v>
      </c>
      <c r="O52" s="283">
        <f t="shared" si="44"/>
        <v>0</v>
      </c>
      <c r="P52" s="283">
        <f t="shared" si="44"/>
        <v>0</v>
      </c>
      <c r="Q52" s="363">
        <f>AA52/T52</f>
        <v>2.5197916666666668E-4</v>
      </c>
      <c r="R52" s="279">
        <v>0.33</v>
      </c>
      <c r="S52" s="281" t="s">
        <v>347</v>
      </c>
      <c r="T52" s="282">
        <v>12</v>
      </c>
      <c r="U52" s="283">
        <v>29.5</v>
      </c>
      <c r="V52" s="283">
        <v>20.5</v>
      </c>
      <c r="W52" s="283">
        <v>5</v>
      </c>
      <c r="X52" s="283">
        <f t="shared" si="40"/>
        <v>0.29499999999999998</v>
      </c>
      <c r="Y52" s="283">
        <f t="shared" si="40"/>
        <v>0.20499999999999999</v>
      </c>
      <c r="Z52" s="283">
        <f t="shared" si="40"/>
        <v>0.05</v>
      </c>
      <c r="AA52" s="283">
        <f t="shared" si="32"/>
        <v>3.02375E-3</v>
      </c>
      <c r="AB52" s="24">
        <v>240</v>
      </c>
      <c r="AC52" s="25"/>
      <c r="AD52" s="26">
        <f t="shared" si="25"/>
        <v>230</v>
      </c>
      <c r="AE52" s="162"/>
      <c r="AF52" s="27">
        <f t="shared" si="26"/>
        <v>225</v>
      </c>
      <c r="AG52" s="27"/>
      <c r="AH52" s="28">
        <f t="shared" si="27"/>
        <v>215</v>
      </c>
      <c r="AI52" s="28"/>
      <c r="AJ52" s="29">
        <f t="shared" si="28"/>
        <v>200</v>
      </c>
      <c r="AK52" s="165"/>
      <c r="AL52" s="30">
        <f t="shared" si="29"/>
        <v>195</v>
      </c>
      <c r="AM52" s="31"/>
      <c r="AN52" s="31">
        <f t="shared" si="4"/>
        <v>45</v>
      </c>
      <c r="AO52" s="32"/>
      <c r="AP52" s="33">
        <v>190</v>
      </c>
      <c r="AQ52" s="34"/>
      <c r="AR52" s="35">
        <f t="shared" si="6"/>
        <v>50</v>
      </c>
      <c r="AS52" s="36"/>
      <c r="AT52" s="37">
        <f t="shared" si="20"/>
        <v>185</v>
      </c>
      <c r="AU52" s="38"/>
      <c r="AV52" s="38">
        <f t="shared" si="8"/>
        <v>55</v>
      </c>
      <c r="AW52" s="39"/>
      <c r="AX52" s="40">
        <v>180</v>
      </c>
      <c r="AY52" s="41"/>
      <c r="AZ52" s="42">
        <f t="shared" si="10"/>
        <v>60</v>
      </c>
      <c r="BA52" s="43"/>
      <c r="BB52" s="40"/>
      <c r="BC52" s="41"/>
      <c r="BD52" s="267" t="e">
        <f t="shared" si="42"/>
        <v>#DIV/0!</v>
      </c>
      <c r="BE52" s="268" t="e">
        <f t="shared" si="24"/>
        <v>#DIV/0!</v>
      </c>
    </row>
    <row r="53" spans="1:57" ht="40.5" customHeight="1">
      <c r="A53" t="s">
        <v>215</v>
      </c>
      <c r="B53" s="5"/>
      <c r="C53" s="44" t="s">
        <v>63</v>
      </c>
      <c r="D53" s="45"/>
      <c r="E53" s="52">
        <v>0</v>
      </c>
      <c r="F53" s="314" t="s">
        <v>36</v>
      </c>
      <c r="G53" s="283"/>
      <c r="H53" s="283">
        <v>0</v>
      </c>
      <c r="I53" s="283">
        <v>0</v>
      </c>
      <c r="J53" s="283">
        <v>0</v>
      </c>
      <c r="K53" s="283">
        <f t="shared" si="43"/>
        <v>0</v>
      </c>
      <c r="L53" s="283">
        <f t="shared" si="43"/>
        <v>0</v>
      </c>
      <c r="M53" s="283">
        <f t="shared" si="43"/>
        <v>0</v>
      </c>
      <c r="N53" s="283">
        <f t="shared" si="44"/>
        <v>0</v>
      </c>
      <c r="O53" s="283">
        <f t="shared" si="44"/>
        <v>0</v>
      </c>
      <c r="P53" s="283">
        <f t="shared" si="44"/>
        <v>0</v>
      </c>
      <c r="Q53" s="363">
        <f>AA53/T53</f>
        <v>2.3408000000000006E-4</v>
      </c>
      <c r="R53" s="279">
        <v>0.01</v>
      </c>
      <c r="S53" s="281" t="s">
        <v>347</v>
      </c>
      <c r="T53" s="282">
        <v>100</v>
      </c>
      <c r="U53" s="283">
        <v>38</v>
      </c>
      <c r="V53" s="283">
        <v>28</v>
      </c>
      <c r="W53" s="283">
        <v>22</v>
      </c>
      <c r="X53" s="283">
        <f t="shared" si="40"/>
        <v>0.38</v>
      </c>
      <c r="Y53" s="283">
        <f t="shared" si="40"/>
        <v>0.28000000000000003</v>
      </c>
      <c r="Z53" s="283">
        <f t="shared" si="40"/>
        <v>0.22</v>
      </c>
      <c r="AA53" s="283">
        <f t="shared" si="32"/>
        <v>2.3408000000000005E-2</v>
      </c>
      <c r="AB53" s="24">
        <v>600</v>
      </c>
      <c r="AC53" s="25"/>
      <c r="AD53" s="26">
        <f t="shared" si="25"/>
        <v>580</v>
      </c>
      <c r="AE53" s="162"/>
      <c r="AF53" s="27">
        <f t="shared" si="26"/>
        <v>570</v>
      </c>
      <c r="AG53" s="27"/>
      <c r="AH53" s="28">
        <f t="shared" si="27"/>
        <v>540</v>
      </c>
      <c r="AI53" s="28"/>
      <c r="AJ53" s="29">
        <f t="shared" si="28"/>
        <v>510</v>
      </c>
      <c r="AK53" s="165"/>
      <c r="AL53" s="30">
        <f t="shared" si="29"/>
        <v>495</v>
      </c>
      <c r="AM53" s="31"/>
      <c r="AN53" s="31">
        <f t="shared" si="4"/>
        <v>105</v>
      </c>
      <c r="AO53" s="32"/>
      <c r="AP53" s="33">
        <v>480</v>
      </c>
      <c r="AQ53" s="34"/>
      <c r="AR53" s="35">
        <f t="shared" si="6"/>
        <v>120</v>
      </c>
      <c r="AS53" s="36"/>
      <c r="AT53" s="37">
        <f t="shared" si="20"/>
        <v>450</v>
      </c>
      <c r="AU53" s="38"/>
      <c r="AV53" s="38">
        <f t="shared" si="8"/>
        <v>150</v>
      </c>
      <c r="AW53" s="39"/>
      <c r="AX53" s="40">
        <v>420</v>
      </c>
      <c r="AY53" s="41"/>
      <c r="AZ53" s="42">
        <f t="shared" si="10"/>
        <v>180</v>
      </c>
      <c r="BA53" s="43"/>
      <c r="BB53" s="40">
        <v>120</v>
      </c>
      <c r="BC53" s="41"/>
      <c r="BD53" s="267">
        <f t="shared" si="42"/>
        <v>4</v>
      </c>
      <c r="BE53" s="268">
        <f t="shared" si="24"/>
        <v>2.5</v>
      </c>
    </row>
    <row r="54" spans="1:57" ht="40.5" customHeight="1">
      <c r="A54" t="s">
        <v>216</v>
      </c>
      <c r="B54" s="5"/>
      <c r="C54" s="44" t="s">
        <v>64</v>
      </c>
      <c r="D54" s="45"/>
      <c r="E54" s="52">
        <v>0</v>
      </c>
      <c r="F54" s="314" t="s">
        <v>36</v>
      </c>
      <c r="G54" s="283"/>
      <c r="H54" s="283">
        <v>0</v>
      </c>
      <c r="I54" s="283">
        <v>0</v>
      </c>
      <c r="J54" s="283">
        <v>0</v>
      </c>
      <c r="K54" s="283">
        <f t="shared" si="43"/>
        <v>0</v>
      </c>
      <c r="L54" s="283">
        <f t="shared" si="43"/>
        <v>0</v>
      </c>
      <c r="M54" s="283">
        <f t="shared" si="43"/>
        <v>0</v>
      </c>
      <c r="N54" s="283">
        <f t="shared" si="44"/>
        <v>0</v>
      </c>
      <c r="O54" s="283">
        <f t="shared" si="44"/>
        <v>0</v>
      </c>
      <c r="P54" s="283">
        <f t="shared" si="44"/>
        <v>0</v>
      </c>
      <c r="Q54" s="363">
        <f>AA54/T54</f>
        <v>1.575E-5</v>
      </c>
      <c r="R54" s="279">
        <v>2E-3</v>
      </c>
      <c r="S54" s="281" t="s">
        <v>347</v>
      </c>
      <c r="T54" s="282">
        <v>100</v>
      </c>
      <c r="U54" s="283">
        <v>15</v>
      </c>
      <c r="V54" s="283">
        <v>10</v>
      </c>
      <c r="W54" s="283">
        <v>10.5</v>
      </c>
      <c r="X54" s="283">
        <f t="shared" si="40"/>
        <v>0.15</v>
      </c>
      <c r="Y54" s="283">
        <f t="shared" si="40"/>
        <v>0.1</v>
      </c>
      <c r="Z54" s="283">
        <f t="shared" si="40"/>
        <v>0.105</v>
      </c>
      <c r="AA54" s="283">
        <f t="shared" si="32"/>
        <v>1.575E-3</v>
      </c>
      <c r="AB54" s="24">
        <v>1000</v>
      </c>
      <c r="AC54" s="25"/>
      <c r="AD54" s="26">
        <f t="shared" si="25"/>
        <v>970</v>
      </c>
      <c r="AE54" s="162"/>
      <c r="AF54" s="27">
        <f t="shared" si="26"/>
        <v>950</v>
      </c>
      <c r="AG54" s="27"/>
      <c r="AH54" s="28">
        <f t="shared" si="27"/>
        <v>900</v>
      </c>
      <c r="AI54" s="28"/>
      <c r="AJ54" s="29">
        <f t="shared" si="28"/>
        <v>850</v>
      </c>
      <c r="AK54" s="165"/>
      <c r="AL54" s="30">
        <f t="shared" si="29"/>
        <v>830</v>
      </c>
      <c r="AM54" s="31"/>
      <c r="AN54" s="31">
        <f t="shared" si="4"/>
        <v>170</v>
      </c>
      <c r="AO54" s="32"/>
      <c r="AP54" s="33">
        <v>800</v>
      </c>
      <c r="AQ54" s="34"/>
      <c r="AR54" s="35">
        <f t="shared" si="6"/>
        <v>200</v>
      </c>
      <c r="AS54" s="36"/>
      <c r="AT54" s="37">
        <f t="shared" si="20"/>
        <v>750</v>
      </c>
      <c r="AU54" s="38"/>
      <c r="AV54" s="38">
        <f t="shared" si="8"/>
        <v>250</v>
      </c>
      <c r="AW54" s="39"/>
      <c r="AX54" s="40">
        <v>700</v>
      </c>
      <c r="AY54" s="41"/>
      <c r="AZ54" s="42">
        <f t="shared" si="10"/>
        <v>300</v>
      </c>
      <c r="BA54" s="43"/>
      <c r="BB54" s="40">
        <v>400</v>
      </c>
      <c r="BC54" s="41"/>
      <c r="BD54" s="267">
        <f t="shared" si="42"/>
        <v>1.5</v>
      </c>
      <c r="BE54" s="268">
        <f t="shared" si="24"/>
        <v>0.75</v>
      </c>
    </row>
    <row r="55" spans="1:57" ht="40.5" customHeight="1">
      <c r="A55" t="s">
        <v>217</v>
      </c>
      <c r="B55" s="5"/>
      <c r="C55" s="44" t="s">
        <v>65</v>
      </c>
      <c r="D55" s="45"/>
      <c r="E55" s="23">
        <v>0</v>
      </c>
      <c r="F55" s="314" t="s">
        <v>28</v>
      </c>
      <c r="G55" s="283"/>
      <c r="H55" s="283">
        <v>0</v>
      </c>
      <c r="I55" s="283">
        <v>0</v>
      </c>
      <c r="J55" s="283">
        <v>0</v>
      </c>
      <c r="K55" s="283">
        <v>11.5</v>
      </c>
      <c r="L55" s="283">
        <v>11.5</v>
      </c>
      <c r="M55" s="283">
        <v>5</v>
      </c>
      <c r="N55" s="283">
        <f t="shared" si="44"/>
        <v>0.115</v>
      </c>
      <c r="O55" s="283">
        <f t="shared" si="44"/>
        <v>0.115</v>
      </c>
      <c r="P55" s="283">
        <f t="shared" si="44"/>
        <v>0.05</v>
      </c>
      <c r="Q55" s="363">
        <f t="shared" ref="Q55:Q62" si="45">N55*O55*P55</f>
        <v>6.6125000000000005E-4</v>
      </c>
      <c r="R55" s="279">
        <v>0.2</v>
      </c>
      <c r="S55" s="281" t="s">
        <v>347</v>
      </c>
      <c r="T55" s="282">
        <v>30</v>
      </c>
      <c r="U55" s="283">
        <v>32</v>
      </c>
      <c r="V55" s="283">
        <v>24</v>
      </c>
      <c r="W55" s="283">
        <v>33</v>
      </c>
      <c r="X55" s="283">
        <f t="shared" si="40"/>
        <v>0.32</v>
      </c>
      <c r="Y55" s="283">
        <f t="shared" si="40"/>
        <v>0.24</v>
      </c>
      <c r="Z55" s="283">
        <f t="shared" si="40"/>
        <v>0.33</v>
      </c>
      <c r="AA55" s="283">
        <f t="shared" si="32"/>
        <v>2.5344000000000002E-2</v>
      </c>
      <c r="AB55" s="24">
        <v>260</v>
      </c>
      <c r="AC55" s="25"/>
      <c r="AD55" s="26">
        <f t="shared" si="25"/>
        <v>250</v>
      </c>
      <c r="AE55" s="162"/>
      <c r="AF55" s="27">
        <f t="shared" si="26"/>
        <v>245</v>
      </c>
      <c r="AG55" s="27"/>
      <c r="AH55" s="28">
        <f t="shared" si="27"/>
        <v>230</v>
      </c>
      <c r="AI55" s="28"/>
      <c r="AJ55" s="29">
        <f t="shared" si="28"/>
        <v>220</v>
      </c>
      <c r="AK55" s="165"/>
      <c r="AL55" s="30">
        <f t="shared" si="29"/>
        <v>215</v>
      </c>
      <c r="AM55" s="31"/>
      <c r="AN55" s="31">
        <f t="shared" si="4"/>
        <v>45</v>
      </c>
      <c r="AO55" s="32"/>
      <c r="AP55" s="33">
        <v>205</v>
      </c>
      <c r="AQ55" s="34"/>
      <c r="AR55" s="35">
        <f t="shared" si="6"/>
        <v>55</v>
      </c>
      <c r="AS55" s="36"/>
      <c r="AT55" s="37">
        <f t="shared" si="20"/>
        <v>192.5</v>
      </c>
      <c r="AU55" s="38"/>
      <c r="AV55" s="38">
        <f t="shared" si="8"/>
        <v>67.5</v>
      </c>
      <c r="AW55" s="39"/>
      <c r="AX55" s="40">
        <v>180</v>
      </c>
      <c r="AY55" s="41"/>
      <c r="AZ55" s="42">
        <f t="shared" si="10"/>
        <v>80</v>
      </c>
      <c r="BA55" s="43"/>
      <c r="BB55" s="40">
        <v>125</v>
      </c>
      <c r="BC55" s="41"/>
      <c r="BD55" s="267">
        <f t="shared" si="42"/>
        <v>1.08</v>
      </c>
      <c r="BE55" s="268">
        <f t="shared" si="24"/>
        <v>0.44</v>
      </c>
    </row>
    <row r="56" spans="1:57" ht="40.5" customHeight="1">
      <c r="A56" t="s">
        <v>218</v>
      </c>
      <c r="B56" s="5"/>
      <c r="C56" s="44" t="s">
        <v>66</v>
      </c>
      <c r="D56" s="45"/>
      <c r="E56" s="23">
        <v>0</v>
      </c>
      <c r="F56" s="314" t="s">
        <v>28</v>
      </c>
      <c r="G56" s="283"/>
      <c r="H56" s="283">
        <v>0</v>
      </c>
      <c r="I56" s="283">
        <v>0</v>
      </c>
      <c r="J56" s="283">
        <v>0</v>
      </c>
      <c r="K56" s="283">
        <v>12.5</v>
      </c>
      <c r="L56" s="283">
        <v>12.5</v>
      </c>
      <c r="M56" s="283">
        <v>5</v>
      </c>
      <c r="N56" s="283">
        <f t="shared" si="44"/>
        <v>0.125</v>
      </c>
      <c r="O56" s="283">
        <f t="shared" si="44"/>
        <v>0.125</v>
      </c>
      <c r="P56" s="283">
        <f t="shared" si="44"/>
        <v>0.05</v>
      </c>
      <c r="Q56" s="363">
        <f t="shared" si="45"/>
        <v>7.8125000000000004E-4</v>
      </c>
      <c r="R56" s="279">
        <v>0.5</v>
      </c>
      <c r="S56" s="281" t="s">
        <v>347</v>
      </c>
      <c r="T56" s="282">
        <v>30</v>
      </c>
      <c r="U56" s="283"/>
      <c r="V56" s="283"/>
      <c r="W56" s="283"/>
      <c r="X56" s="283">
        <f t="shared" si="40"/>
        <v>0</v>
      </c>
      <c r="Y56" s="283">
        <f t="shared" si="40"/>
        <v>0</v>
      </c>
      <c r="Z56" s="283">
        <f t="shared" si="40"/>
        <v>0</v>
      </c>
      <c r="AA56" s="283">
        <f t="shared" si="32"/>
        <v>0</v>
      </c>
      <c r="AB56" s="24">
        <v>220</v>
      </c>
      <c r="AC56" s="25"/>
      <c r="AD56" s="26">
        <f t="shared" si="25"/>
        <v>210</v>
      </c>
      <c r="AE56" s="162"/>
      <c r="AF56" s="27">
        <f t="shared" si="26"/>
        <v>205</v>
      </c>
      <c r="AG56" s="27"/>
      <c r="AH56" s="28">
        <f t="shared" si="27"/>
        <v>195</v>
      </c>
      <c r="AI56" s="28"/>
      <c r="AJ56" s="29">
        <f t="shared" si="28"/>
        <v>185</v>
      </c>
      <c r="AK56" s="165"/>
      <c r="AL56" s="30">
        <f t="shared" si="29"/>
        <v>180</v>
      </c>
      <c r="AM56" s="31"/>
      <c r="AN56" s="31">
        <f t="shared" si="4"/>
        <v>40</v>
      </c>
      <c r="AO56" s="32"/>
      <c r="AP56" s="33">
        <v>175</v>
      </c>
      <c r="AQ56" s="34"/>
      <c r="AR56" s="35">
        <f t="shared" si="6"/>
        <v>45</v>
      </c>
      <c r="AS56" s="36"/>
      <c r="AT56" s="37">
        <f t="shared" si="20"/>
        <v>170</v>
      </c>
      <c r="AU56" s="38"/>
      <c r="AV56" s="38">
        <f t="shared" si="8"/>
        <v>50</v>
      </c>
      <c r="AW56" s="39"/>
      <c r="AX56" s="40">
        <v>165</v>
      </c>
      <c r="AY56" s="41"/>
      <c r="AZ56" s="42">
        <f t="shared" si="10"/>
        <v>55</v>
      </c>
      <c r="BA56" s="43"/>
      <c r="BB56" s="40">
        <v>150</v>
      </c>
      <c r="BC56" s="41"/>
      <c r="BD56" s="267">
        <f t="shared" si="42"/>
        <v>0.46666666666666667</v>
      </c>
      <c r="BE56" s="268">
        <f t="shared" si="24"/>
        <v>0.1</v>
      </c>
    </row>
    <row r="57" spans="1:57" ht="40.5" customHeight="1">
      <c r="A57" t="s">
        <v>219</v>
      </c>
      <c r="B57" s="5"/>
      <c r="C57" s="44" t="s">
        <v>67</v>
      </c>
      <c r="D57" s="45"/>
      <c r="E57" s="23">
        <v>0</v>
      </c>
      <c r="F57" s="314" t="s">
        <v>28</v>
      </c>
      <c r="G57" s="283"/>
      <c r="H57" s="283">
        <v>0</v>
      </c>
      <c r="I57" s="283">
        <v>0</v>
      </c>
      <c r="J57" s="283">
        <v>0</v>
      </c>
      <c r="K57" s="283">
        <v>16</v>
      </c>
      <c r="L57" s="283">
        <v>16</v>
      </c>
      <c r="M57" s="283">
        <v>5</v>
      </c>
      <c r="N57" s="283">
        <f t="shared" si="44"/>
        <v>0.16</v>
      </c>
      <c r="O57" s="283">
        <f t="shared" si="44"/>
        <v>0.16</v>
      </c>
      <c r="P57" s="283">
        <f t="shared" si="44"/>
        <v>0.05</v>
      </c>
      <c r="Q57" s="363">
        <f t="shared" si="45"/>
        <v>1.2800000000000001E-3</v>
      </c>
      <c r="R57" s="279">
        <v>1.33</v>
      </c>
      <c r="S57" s="281" t="s">
        <v>335</v>
      </c>
      <c r="T57" s="282">
        <v>6</v>
      </c>
      <c r="U57" s="283">
        <v>16</v>
      </c>
      <c r="V57" s="283">
        <v>16</v>
      </c>
      <c r="W57" s="283">
        <v>30</v>
      </c>
      <c r="X57" s="283">
        <f t="shared" si="40"/>
        <v>0.16</v>
      </c>
      <c r="Y57" s="283">
        <f t="shared" si="40"/>
        <v>0.16</v>
      </c>
      <c r="Z57" s="283">
        <f t="shared" si="40"/>
        <v>0.3</v>
      </c>
      <c r="AA57" s="283">
        <f t="shared" si="32"/>
        <v>7.6800000000000002E-3</v>
      </c>
      <c r="AB57" s="24">
        <v>430</v>
      </c>
      <c r="AC57" s="25"/>
      <c r="AD57" s="26">
        <f t="shared" si="25"/>
        <v>415</v>
      </c>
      <c r="AE57" s="162"/>
      <c r="AF57" s="27">
        <f t="shared" si="26"/>
        <v>405</v>
      </c>
      <c r="AG57" s="27"/>
      <c r="AH57" s="28">
        <f t="shared" si="27"/>
        <v>385</v>
      </c>
      <c r="AI57" s="28"/>
      <c r="AJ57" s="29">
        <f t="shared" si="28"/>
        <v>365</v>
      </c>
      <c r="AK57" s="165"/>
      <c r="AL57" s="30">
        <f t="shared" si="29"/>
        <v>355</v>
      </c>
      <c r="AM57" s="31"/>
      <c r="AN57" s="31">
        <f t="shared" si="4"/>
        <v>75</v>
      </c>
      <c r="AO57" s="32"/>
      <c r="AP57" s="33">
        <v>340</v>
      </c>
      <c r="AQ57" s="34"/>
      <c r="AR57" s="35">
        <f t="shared" si="6"/>
        <v>90</v>
      </c>
      <c r="AS57" s="36"/>
      <c r="AT57" s="37">
        <f t="shared" si="20"/>
        <v>320</v>
      </c>
      <c r="AU57" s="38"/>
      <c r="AV57" s="38">
        <f t="shared" si="8"/>
        <v>110</v>
      </c>
      <c r="AW57" s="39"/>
      <c r="AX57" s="40">
        <v>300</v>
      </c>
      <c r="AY57" s="41"/>
      <c r="AZ57" s="42">
        <f t="shared" si="10"/>
        <v>130</v>
      </c>
      <c r="BA57" s="43"/>
      <c r="BB57" s="40">
        <v>225</v>
      </c>
      <c r="BC57" s="41"/>
      <c r="BD57" s="267">
        <f t="shared" si="42"/>
        <v>0.91111111111111109</v>
      </c>
      <c r="BE57" s="268">
        <f t="shared" si="24"/>
        <v>0.33333333333333331</v>
      </c>
    </row>
    <row r="58" spans="1:57" ht="40.5" customHeight="1">
      <c r="A58" t="s">
        <v>220</v>
      </c>
      <c r="B58" s="5"/>
      <c r="C58" s="44" t="s">
        <v>68</v>
      </c>
      <c r="D58" s="45"/>
      <c r="E58" s="23">
        <v>0</v>
      </c>
      <c r="F58" s="314" t="s">
        <v>28</v>
      </c>
      <c r="G58" s="359"/>
      <c r="H58" s="283">
        <v>0</v>
      </c>
      <c r="I58" s="283">
        <v>0</v>
      </c>
      <c r="J58" s="283">
        <v>0</v>
      </c>
      <c r="K58" s="283">
        <v>53</v>
      </c>
      <c r="L58" s="283">
        <v>23</v>
      </c>
      <c r="M58" s="283">
        <v>11</v>
      </c>
      <c r="N58" s="283">
        <f t="shared" si="44"/>
        <v>0.53</v>
      </c>
      <c r="O58" s="283">
        <f t="shared" si="44"/>
        <v>0.23</v>
      </c>
      <c r="P58" s="283">
        <f t="shared" si="44"/>
        <v>0.11</v>
      </c>
      <c r="Q58" s="363">
        <f t="shared" si="45"/>
        <v>1.3409000000000001E-2</v>
      </c>
      <c r="R58" s="279">
        <v>0.8</v>
      </c>
      <c r="S58" s="281" t="s">
        <v>335</v>
      </c>
      <c r="T58" s="282">
        <v>10</v>
      </c>
      <c r="U58" s="283">
        <v>77</v>
      </c>
      <c r="V58" s="283">
        <v>62</v>
      </c>
      <c r="W58" s="283">
        <v>25</v>
      </c>
      <c r="X58" s="283">
        <f t="shared" si="40"/>
        <v>0.77</v>
      </c>
      <c r="Y58" s="283">
        <f t="shared" si="40"/>
        <v>0.62</v>
      </c>
      <c r="Z58" s="283">
        <f t="shared" si="40"/>
        <v>0.25</v>
      </c>
      <c r="AA58" s="283">
        <f t="shared" si="32"/>
        <v>0.11935</v>
      </c>
      <c r="AB58" s="24">
        <v>400</v>
      </c>
      <c r="AC58" s="25"/>
      <c r="AD58" s="26">
        <f t="shared" si="25"/>
        <v>385</v>
      </c>
      <c r="AE58" s="162"/>
      <c r="AF58" s="27">
        <f t="shared" si="26"/>
        <v>380</v>
      </c>
      <c r="AG58" s="27"/>
      <c r="AH58" s="28">
        <f t="shared" si="27"/>
        <v>360</v>
      </c>
      <c r="AI58" s="28"/>
      <c r="AJ58" s="29">
        <f t="shared" si="28"/>
        <v>340</v>
      </c>
      <c r="AK58" s="165"/>
      <c r="AL58" s="30">
        <f t="shared" si="29"/>
        <v>330</v>
      </c>
      <c r="AM58" s="31"/>
      <c r="AN58" s="31">
        <f t="shared" si="4"/>
        <v>70</v>
      </c>
      <c r="AO58" s="32"/>
      <c r="AP58" s="33">
        <v>320</v>
      </c>
      <c r="AQ58" s="34"/>
      <c r="AR58" s="35">
        <f t="shared" si="6"/>
        <v>80</v>
      </c>
      <c r="AS58" s="36"/>
      <c r="AT58" s="37">
        <f t="shared" si="20"/>
        <v>310</v>
      </c>
      <c r="AU58" s="38"/>
      <c r="AV58" s="38">
        <f t="shared" si="8"/>
        <v>90</v>
      </c>
      <c r="AW58" s="39"/>
      <c r="AX58" s="40">
        <v>300</v>
      </c>
      <c r="AY58" s="41"/>
      <c r="AZ58" s="42">
        <f t="shared" si="10"/>
        <v>100</v>
      </c>
      <c r="BA58" s="43"/>
      <c r="BB58" s="40">
        <v>120</v>
      </c>
      <c r="BC58" s="41"/>
      <c r="BD58" s="267">
        <f t="shared" si="42"/>
        <v>2.3333333333333335</v>
      </c>
      <c r="BE58" s="268">
        <f t="shared" si="24"/>
        <v>1.5</v>
      </c>
    </row>
    <row r="59" spans="1:57" ht="40.5" customHeight="1">
      <c r="A59" t="s">
        <v>221</v>
      </c>
      <c r="B59" s="5"/>
      <c r="C59" s="44" t="s">
        <v>69</v>
      </c>
      <c r="D59" s="45"/>
      <c r="E59" s="23">
        <v>0</v>
      </c>
      <c r="F59" s="314" t="s">
        <v>28</v>
      </c>
      <c r="G59" s="283"/>
      <c r="H59" s="283">
        <v>0</v>
      </c>
      <c r="I59" s="283">
        <v>0</v>
      </c>
      <c r="J59" s="283">
        <v>0</v>
      </c>
      <c r="K59" s="283">
        <v>17</v>
      </c>
      <c r="L59" s="283">
        <v>3.5</v>
      </c>
      <c r="M59" s="283">
        <v>17</v>
      </c>
      <c r="N59" s="283">
        <f t="shared" si="44"/>
        <v>0.17</v>
      </c>
      <c r="O59" s="283">
        <f t="shared" si="44"/>
        <v>3.5000000000000003E-2</v>
      </c>
      <c r="P59" s="283">
        <f t="shared" si="44"/>
        <v>0.17</v>
      </c>
      <c r="Q59" s="363">
        <f t="shared" si="45"/>
        <v>1.0115000000000002E-3</v>
      </c>
      <c r="R59" s="279">
        <v>0.7</v>
      </c>
      <c r="S59" s="281" t="s">
        <v>347</v>
      </c>
      <c r="T59" s="282">
        <v>650</v>
      </c>
      <c r="U59" s="283">
        <v>119</v>
      </c>
      <c r="V59" s="283">
        <v>79</v>
      </c>
      <c r="W59" s="283">
        <v>113</v>
      </c>
      <c r="X59" s="283">
        <f t="shared" si="40"/>
        <v>1.19</v>
      </c>
      <c r="Y59" s="283">
        <f t="shared" si="40"/>
        <v>0.79</v>
      </c>
      <c r="Z59" s="283">
        <f t="shared" si="40"/>
        <v>1.1299999999999999</v>
      </c>
      <c r="AA59" s="283">
        <f t="shared" si="32"/>
        <v>1.0623129999999998</v>
      </c>
      <c r="AB59" s="24">
        <v>390</v>
      </c>
      <c r="AC59" s="25"/>
      <c r="AD59" s="26">
        <f t="shared" si="25"/>
        <v>375</v>
      </c>
      <c r="AE59" s="162"/>
      <c r="AF59" s="27">
        <f t="shared" si="26"/>
        <v>370</v>
      </c>
      <c r="AG59" s="27"/>
      <c r="AH59" s="28">
        <f t="shared" si="27"/>
        <v>350</v>
      </c>
      <c r="AI59" s="28"/>
      <c r="AJ59" s="29">
        <f t="shared" si="28"/>
        <v>330</v>
      </c>
      <c r="AK59" s="165"/>
      <c r="AL59" s="30">
        <f t="shared" si="29"/>
        <v>320</v>
      </c>
      <c r="AM59" s="31"/>
      <c r="AN59" s="31">
        <f t="shared" si="4"/>
        <v>70</v>
      </c>
      <c r="AO59" s="32"/>
      <c r="AP59" s="33">
        <v>310</v>
      </c>
      <c r="AQ59" s="34"/>
      <c r="AR59" s="35">
        <f t="shared" si="6"/>
        <v>80</v>
      </c>
      <c r="AS59" s="36"/>
      <c r="AT59" s="37">
        <f t="shared" si="20"/>
        <v>290</v>
      </c>
      <c r="AU59" s="38"/>
      <c r="AV59" s="38">
        <f t="shared" si="8"/>
        <v>100</v>
      </c>
      <c r="AW59" s="39"/>
      <c r="AX59" s="40">
        <v>270</v>
      </c>
      <c r="AY59" s="41"/>
      <c r="AZ59" s="42">
        <f t="shared" si="10"/>
        <v>120</v>
      </c>
      <c r="BA59" s="43"/>
      <c r="BB59" s="40">
        <v>138</v>
      </c>
      <c r="BC59" s="41"/>
      <c r="BD59" s="267">
        <f t="shared" si="42"/>
        <v>1.826086956521739</v>
      </c>
      <c r="BE59" s="268">
        <f t="shared" si="24"/>
        <v>0.95652173913043481</v>
      </c>
    </row>
    <row r="60" spans="1:57" ht="40.5" customHeight="1">
      <c r="A60" t="s">
        <v>222</v>
      </c>
      <c r="B60" s="5"/>
      <c r="C60" s="44" t="s">
        <v>70</v>
      </c>
      <c r="D60" s="45"/>
      <c r="E60" s="23">
        <v>0</v>
      </c>
      <c r="F60" s="314" t="s">
        <v>28</v>
      </c>
      <c r="G60" s="283"/>
      <c r="H60" s="283">
        <v>0</v>
      </c>
      <c r="I60" s="283">
        <v>0</v>
      </c>
      <c r="J60" s="283">
        <v>0</v>
      </c>
      <c r="K60" s="283">
        <v>18</v>
      </c>
      <c r="L60" s="283">
        <v>3.5</v>
      </c>
      <c r="M60" s="283">
        <v>15</v>
      </c>
      <c r="N60" s="283">
        <f t="shared" si="44"/>
        <v>0.18</v>
      </c>
      <c r="O60" s="283">
        <f t="shared" si="44"/>
        <v>3.5000000000000003E-2</v>
      </c>
      <c r="P60" s="283">
        <f t="shared" si="44"/>
        <v>0.15</v>
      </c>
      <c r="Q60" s="363">
        <f t="shared" si="45"/>
        <v>9.4499999999999998E-4</v>
      </c>
      <c r="R60" s="279">
        <v>0.7</v>
      </c>
      <c r="S60" s="281" t="s">
        <v>346</v>
      </c>
      <c r="T60" s="282">
        <v>1</v>
      </c>
      <c r="U60" s="283"/>
      <c r="V60" s="283"/>
      <c r="W60" s="283"/>
      <c r="X60" s="283">
        <f t="shared" si="40"/>
        <v>0</v>
      </c>
      <c r="Y60" s="283">
        <f t="shared" si="40"/>
        <v>0</v>
      </c>
      <c r="Z60" s="283">
        <f t="shared" si="40"/>
        <v>0</v>
      </c>
      <c r="AA60" s="283">
        <f t="shared" si="32"/>
        <v>0</v>
      </c>
      <c r="AB60" s="24">
        <v>430</v>
      </c>
      <c r="AC60" s="25"/>
      <c r="AD60" s="26">
        <f t="shared" si="25"/>
        <v>415</v>
      </c>
      <c r="AE60" s="162"/>
      <c r="AF60" s="27">
        <f t="shared" si="26"/>
        <v>405</v>
      </c>
      <c r="AG60" s="27"/>
      <c r="AH60" s="28">
        <f t="shared" si="27"/>
        <v>385</v>
      </c>
      <c r="AI60" s="28"/>
      <c r="AJ60" s="29">
        <f t="shared" si="28"/>
        <v>365</v>
      </c>
      <c r="AK60" s="165"/>
      <c r="AL60" s="30">
        <f t="shared" si="29"/>
        <v>355</v>
      </c>
      <c r="AM60" s="31"/>
      <c r="AN60" s="31">
        <f t="shared" si="4"/>
        <v>75</v>
      </c>
      <c r="AO60" s="32"/>
      <c r="AP60" s="33">
        <v>350</v>
      </c>
      <c r="AQ60" s="34"/>
      <c r="AR60" s="35">
        <f t="shared" si="6"/>
        <v>80</v>
      </c>
      <c r="AS60" s="36"/>
      <c r="AT60" s="37">
        <f t="shared" si="20"/>
        <v>325</v>
      </c>
      <c r="AU60" s="38"/>
      <c r="AV60" s="38">
        <f t="shared" si="8"/>
        <v>105</v>
      </c>
      <c r="AW60" s="39"/>
      <c r="AX60" s="40">
        <v>300</v>
      </c>
      <c r="AY60" s="41"/>
      <c r="AZ60" s="42">
        <f t="shared" si="10"/>
        <v>130</v>
      </c>
      <c r="BA60" s="43"/>
      <c r="BB60" s="40">
        <v>260</v>
      </c>
      <c r="BC60" s="41"/>
      <c r="BD60" s="267">
        <f t="shared" si="42"/>
        <v>0.65384615384615385</v>
      </c>
      <c r="BE60" s="268">
        <f t="shared" si="24"/>
        <v>0.15384615384615385</v>
      </c>
    </row>
    <row r="61" spans="1:57" ht="40.5" customHeight="1">
      <c r="A61" t="s">
        <v>223</v>
      </c>
      <c r="B61" s="5"/>
      <c r="C61" s="44" t="s">
        <v>71</v>
      </c>
      <c r="D61" s="45"/>
      <c r="E61" s="23">
        <v>0</v>
      </c>
      <c r="F61" s="314" t="s">
        <v>28</v>
      </c>
      <c r="G61" s="283"/>
      <c r="H61" s="283">
        <v>0</v>
      </c>
      <c r="I61" s="283">
        <v>0</v>
      </c>
      <c r="J61" s="283">
        <v>0</v>
      </c>
      <c r="K61" s="283">
        <v>31</v>
      </c>
      <c r="L61" s="283">
        <v>31</v>
      </c>
      <c r="M61" s="283">
        <v>5</v>
      </c>
      <c r="N61" s="283">
        <f t="shared" si="44"/>
        <v>0.31</v>
      </c>
      <c r="O61" s="283">
        <f t="shared" si="44"/>
        <v>0.31</v>
      </c>
      <c r="P61" s="283">
        <f t="shared" si="44"/>
        <v>0.05</v>
      </c>
      <c r="Q61" s="363">
        <f t="shared" si="45"/>
        <v>4.8050000000000002E-3</v>
      </c>
      <c r="R61" s="279">
        <v>0.92</v>
      </c>
      <c r="S61" s="281" t="s">
        <v>335</v>
      </c>
      <c r="T61" s="282">
        <v>12</v>
      </c>
      <c r="U61" s="283">
        <v>31</v>
      </c>
      <c r="V61" s="283">
        <v>31</v>
      </c>
      <c r="W61" s="283">
        <v>59</v>
      </c>
      <c r="X61" s="283">
        <f t="shared" si="40"/>
        <v>0.31</v>
      </c>
      <c r="Y61" s="283">
        <f t="shared" si="40"/>
        <v>0.31</v>
      </c>
      <c r="Z61" s="283">
        <f t="shared" si="40"/>
        <v>0.59</v>
      </c>
      <c r="AA61" s="283">
        <f t="shared" si="32"/>
        <v>5.6698999999999992E-2</v>
      </c>
      <c r="AB61" s="24">
        <v>250</v>
      </c>
      <c r="AC61" s="25"/>
      <c r="AD61" s="26">
        <f t="shared" si="25"/>
        <v>240</v>
      </c>
      <c r="AE61" s="162"/>
      <c r="AF61" s="27">
        <f t="shared" si="26"/>
        <v>235</v>
      </c>
      <c r="AG61" s="27"/>
      <c r="AH61" s="28">
        <f t="shared" si="27"/>
        <v>225</v>
      </c>
      <c r="AI61" s="28"/>
      <c r="AJ61" s="29">
        <f t="shared" si="28"/>
        <v>210</v>
      </c>
      <c r="AK61" s="165"/>
      <c r="AL61" s="30">
        <f t="shared" si="29"/>
        <v>205</v>
      </c>
      <c r="AM61" s="31"/>
      <c r="AN61" s="31">
        <f t="shared" si="4"/>
        <v>45</v>
      </c>
      <c r="AO61" s="32"/>
      <c r="AP61" s="33">
        <v>200</v>
      </c>
      <c r="AQ61" s="34"/>
      <c r="AR61" s="35">
        <f t="shared" si="6"/>
        <v>50</v>
      </c>
      <c r="AS61" s="36"/>
      <c r="AT61" s="37">
        <f t="shared" si="20"/>
        <v>190</v>
      </c>
      <c r="AU61" s="38"/>
      <c r="AV61" s="38">
        <f t="shared" si="8"/>
        <v>60</v>
      </c>
      <c r="AW61" s="39"/>
      <c r="AX61" s="40">
        <v>180</v>
      </c>
      <c r="AY61" s="41"/>
      <c r="AZ61" s="42">
        <f t="shared" si="10"/>
        <v>70</v>
      </c>
      <c r="BA61" s="43"/>
      <c r="BB61" s="40">
        <v>128</v>
      </c>
      <c r="BC61" s="41"/>
      <c r="BD61" s="267">
        <f t="shared" si="42"/>
        <v>0.953125</v>
      </c>
      <c r="BE61" s="268">
        <f t="shared" si="24"/>
        <v>0.40625</v>
      </c>
    </row>
    <row r="62" spans="1:57" ht="40.5" customHeight="1">
      <c r="A62" t="s">
        <v>224</v>
      </c>
      <c r="B62" s="5"/>
      <c r="C62" s="44" t="s">
        <v>72</v>
      </c>
      <c r="D62" s="45"/>
      <c r="E62" s="52">
        <v>0</v>
      </c>
      <c r="F62" s="314" t="s">
        <v>36</v>
      </c>
      <c r="G62" s="283"/>
      <c r="H62" s="283">
        <v>0</v>
      </c>
      <c r="I62" s="283">
        <v>0</v>
      </c>
      <c r="J62" s="283">
        <v>0</v>
      </c>
      <c r="K62" s="283">
        <f t="shared" ref="K62:M64" si="46">H62/10</f>
        <v>0</v>
      </c>
      <c r="L62" s="283">
        <f t="shared" si="46"/>
        <v>0</v>
      </c>
      <c r="M62" s="283">
        <f t="shared" si="46"/>
        <v>0</v>
      </c>
      <c r="N62" s="283">
        <f t="shared" si="44"/>
        <v>0</v>
      </c>
      <c r="O62" s="283">
        <f t="shared" si="44"/>
        <v>0</v>
      </c>
      <c r="P62" s="283">
        <f t="shared" si="44"/>
        <v>0</v>
      </c>
      <c r="Q62" s="363">
        <f t="shared" si="45"/>
        <v>0</v>
      </c>
      <c r="R62" s="279">
        <v>7.4999999999999997E-2</v>
      </c>
      <c r="S62" s="281" t="s">
        <v>335</v>
      </c>
      <c r="T62" s="282">
        <v>50</v>
      </c>
      <c r="U62" s="283">
        <v>7.5</v>
      </c>
      <c r="V62" s="283">
        <v>5</v>
      </c>
      <c r="W62" s="283">
        <v>4</v>
      </c>
      <c r="X62" s="283">
        <f t="shared" ref="X62:Z81" si="47">U62/100</f>
        <v>7.4999999999999997E-2</v>
      </c>
      <c r="Y62" s="283">
        <f t="shared" si="47"/>
        <v>0.05</v>
      </c>
      <c r="Z62" s="283">
        <f t="shared" si="47"/>
        <v>0.04</v>
      </c>
      <c r="AA62" s="283">
        <f t="shared" si="32"/>
        <v>1.4999999999999999E-4</v>
      </c>
      <c r="AB62" s="24">
        <v>200</v>
      </c>
      <c r="AC62" s="25"/>
      <c r="AD62" s="26">
        <f t="shared" si="25"/>
        <v>190</v>
      </c>
      <c r="AE62" s="162"/>
      <c r="AF62" s="27">
        <f t="shared" si="26"/>
        <v>190</v>
      </c>
      <c r="AG62" s="27"/>
      <c r="AH62" s="28">
        <f t="shared" si="27"/>
        <v>180</v>
      </c>
      <c r="AI62" s="28"/>
      <c r="AJ62" s="29">
        <f t="shared" si="28"/>
        <v>170</v>
      </c>
      <c r="AK62" s="165"/>
      <c r="AL62" s="30">
        <f t="shared" si="29"/>
        <v>165</v>
      </c>
      <c r="AM62" s="31"/>
      <c r="AN62" s="31">
        <f t="shared" si="4"/>
        <v>35</v>
      </c>
      <c r="AO62" s="32"/>
      <c r="AP62" s="33">
        <v>160</v>
      </c>
      <c r="AQ62" s="34"/>
      <c r="AR62" s="35">
        <f t="shared" si="6"/>
        <v>40</v>
      </c>
      <c r="AS62" s="36"/>
      <c r="AT62" s="37">
        <f t="shared" si="20"/>
        <v>150</v>
      </c>
      <c r="AU62" s="38"/>
      <c r="AV62" s="38">
        <f t="shared" si="8"/>
        <v>50</v>
      </c>
      <c r="AW62" s="39"/>
      <c r="AX62" s="40">
        <v>140</v>
      </c>
      <c r="AY62" s="41"/>
      <c r="AZ62" s="42">
        <f t="shared" si="10"/>
        <v>60</v>
      </c>
      <c r="BA62" s="43"/>
      <c r="BB62" s="40">
        <v>35</v>
      </c>
      <c r="BC62" s="41"/>
      <c r="BD62" s="267">
        <f t="shared" si="42"/>
        <v>4.7142857142857144</v>
      </c>
      <c r="BE62" s="268">
        <f t="shared" si="24"/>
        <v>3</v>
      </c>
    </row>
    <row r="63" spans="1:57" ht="40.5" customHeight="1">
      <c r="A63" t="s">
        <v>225</v>
      </c>
      <c r="B63" s="5"/>
      <c r="C63" s="44" t="s">
        <v>73</v>
      </c>
      <c r="D63" s="45"/>
      <c r="E63" s="23">
        <v>0</v>
      </c>
      <c r="F63" s="314" t="s">
        <v>28</v>
      </c>
      <c r="G63" s="283"/>
      <c r="H63" s="283">
        <v>0</v>
      </c>
      <c r="I63" s="283">
        <v>0</v>
      </c>
      <c r="J63" s="283">
        <v>21</v>
      </c>
      <c r="K63" s="283">
        <f t="shared" si="46"/>
        <v>0</v>
      </c>
      <c r="L63" s="283">
        <f t="shared" si="46"/>
        <v>0</v>
      </c>
      <c r="M63" s="283">
        <f t="shared" si="46"/>
        <v>2.1</v>
      </c>
      <c r="N63" s="283">
        <v>1.5</v>
      </c>
      <c r="O63" s="283">
        <v>0.05</v>
      </c>
      <c r="P63" s="283">
        <f>M63/100</f>
        <v>2.1000000000000001E-2</v>
      </c>
      <c r="Q63" s="363">
        <f>N63*O63*P63</f>
        <v>1.5750000000000002E-3</v>
      </c>
      <c r="R63" s="279">
        <v>0.8</v>
      </c>
      <c r="S63" s="281" t="s">
        <v>346</v>
      </c>
      <c r="T63" s="282">
        <v>1</v>
      </c>
      <c r="U63" s="283"/>
      <c r="V63" s="283"/>
      <c r="W63" s="283"/>
      <c r="X63" s="283">
        <f t="shared" si="47"/>
        <v>0</v>
      </c>
      <c r="Y63" s="283">
        <f t="shared" si="47"/>
        <v>0</v>
      </c>
      <c r="Z63" s="283">
        <f t="shared" si="47"/>
        <v>0</v>
      </c>
      <c r="AA63" s="283">
        <f>Z63*Y63*X63</f>
        <v>0</v>
      </c>
      <c r="AB63" s="24">
        <v>125</v>
      </c>
      <c r="AC63" s="25"/>
      <c r="AD63" s="26">
        <f t="shared" si="25"/>
        <v>120</v>
      </c>
      <c r="AE63" s="162"/>
      <c r="AF63" s="27">
        <f t="shared" si="26"/>
        <v>115</v>
      </c>
      <c r="AG63" s="27"/>
      <c r="AH63" s="28">
        <f t="shared" si="27"/>
        <v>110</v>
      </c>
      <c r="AI63" s="28"/>
      <c r="AJ63" s="29">
        <f t="shared" si="28"/>
        <v>105</v>
      </c>
      <c r="AK63" s="165"/>
      <c r="AL63" s="30">
        <f t="shared" si="29"/>
        <v>100</v>
      </c>
      <c r="AM63" s="31"/>
      <c r="AN63" s="31">
        <f t="shared" si="4"/>
        <v>25</v>
      </c>
      <c r="AO63" s="32"/>
      <c r="AP63" s="33">
        <v>100</v>
      </c>
      <c r="AQ63" s="34"/>
      <c r="AR63" s="35">
        <f t="shared" si="6"/>
        <v>25</v>
      </c>
      <c r="AS63" s="36"/>
      <c r="AT63" s="37">
        <f t="shared" si="20"/>
        <v>97.5</v>
      </c>
      <c r="AU63" s="38"/>
      <c r="AV63" s="38">
        <f t="shared" si="8"/>
        <v>27.5</v>
      </c>
      <c r="AW63" s="39"/>
      <c r="AX63" s="40">
        <v>95</v>
      </c>
      <c r="AY63" s="41"/>
      <c r="AZ63" s="42">
        <f t="shared" si="10"/>
        <v>30</v>
      </c>
      <c r="BA63" s="43"/>
      <c r="BB63" s="40">
        <v>75</v>
      </c>
      <c r="BC63" s="41"/>
      <c r="BD63" s="267">
        <f t="shared" si="42"/>
        <v>0.66666666666666663</v>
      </c>
      <c r="BE63" s="268">
        <f t="shared" si="24"/>
        <v>0.26666666666666666</v>
      </c>
    </row>
    <row r="64" spans="1:57" ht="40.5" customHeight="1">
      <c r="A64" t="s">
        <v>226</v>
      </c>
      <c r="B64" s="5"/>
      <c r="C64" s="44" t="s">
        <v>74</v>
      </c>
      <c r="D64" s="45"/>
      <c r="E64" s="23">
        <v>3</v>
      </c>
      <c r="F64" s="314" t="s">
        <v>28</v>
      </c>
      <c r="G64" s="283"/>
      <c r="H64" s="283">
        <v>0</v>
      </c>
      <c r="I64" s="283">
        <v>0</v>
      </c>
      <c r="J64" s="283">
        <v>12.5</v>
      </c>
      <c r="K64" s="283">
        <f t="shared" si="46"/>
        <v>0</v>
      </c>
      <c r="L64" s="283">
        <f t="shared" si="46"/>
        <v>0</v>
      </c>
      <c r="M64" s="283">
        <f t="shared" si="46"/>
        <v>1.25</v>
      </c>
      <c r="N64" s="283">
        <v>2.5</v>
      </c>
      <c r="O64" s="283">
        <v>1.2</v>
      </c>
      <c r="P64" s="283">
        <f>M64/100</f>
        <v>1.2500000000000001E-2</v>
      </c>
      <c r="Q64" s="363">
        <f t="shared" ref="Q64:Q93" si="48">N64*O64*P64</f>
        <v>3.7500000000000006E-2</v>
      </c>
      <c r="R64" s="279">
        <v>32.5</v>
      </c>
      <c r="S64" s="281" t="s">
        <v>344</v>
      </c>
      <c r="T64" s="282">
        <v>52</v>
      </c>
      <c r="U64" s="283"/>
      <c r="V64" s="283"/>
      <c r="W64" s="283"/>
      <c r="X64" s="283">
        <f t="shared" si="47"/>
        <v>0</v>
      </c>
      <c r="Y64" s="283">
        <f t="shared" si="47"/>
        <v>0</v>
      </c>
      <c r="Z64" s="283">
        <f t="shared" si="47"/>
        <v>0</v>
      </c>
      <c r="AA64" s="283">
        <f>Z64*Y64*X64</f>
        <v>0</v>
      </c>
      <c r="AB64" s="24">
        <v>520</v>
      </c>
      <c r="AC64" s="25">
        <f>AB64/$E64</f>
        <v>173.33333333333334</v>
      </c>
      <c r="AD64" s="26">
        <f t="shared" si="25"/>
        <v>500</v>
      </c>
      <c r="AE64" s="162">
        <f>AD64/$E64</f>
        <v>166.66666666666666</v>
      </c>
      <c r="AF64" s="27">
        <f t="shared" si="26"/>
        <v>490</v>
      </c>
      <c r="AG64" s="27">
        <f>AF64/$E64</f>
        <v>163.33333333333334</v>
      </c>
      <c r="AH64" s="28">
        <f t="shared" si="27"/>
        <v>465</v>
      </c>
      <c r="AI64" s="28">
        <f>AH64/$E64</f>
        <v>155</v>
      </c>
      <c r="AJ64" s="29">
        <f t="shared" si="28"/>
        <v>440</v>
      </c>
      <c r="AK64" s="165">
        <f>AJ64/$E64</f>
        <v>146.66666666666666</v>
      </c>
      <c r="AL64" s="30">
        <f t="shared" si="29"/>
        <v>430</v>
      </c>
      <c r="AM64" s="31">
        <f>AL64/$E64</f>
        <v>143.33333333333334</v>
      </c>
      <c r="AN64" s="31">
        <f t="shared" si="4"/>
        <v>90</v>
      </c>
      <c r="AO64" s="32">
        <f>AN64/E64</f>
        <v>30</v>
      </c>
      <c r="AP64" s="33">
        <v>425</v>
      </c>
      <c r="AQ64" s="34">
        <f>AP64/$E64</f>
        <v>141.66666666666666</v>
      </c>
      <c r="AR64" s="35">
        <f t="shared" si="6"/>
        <v>95</v>
      </c>
      <c r="AS64" s="36">
        <f>AR64/E64</f>
        <v>31.666666666666668</v>
      </c>
      <c r="AT64" s="37">
        <f t="shared" si="20"/>
        <v>420</v>
      </c>
      <c r="AU64" s="38">
        <f>AT64/$E64</f>
        <v>140</v>
      </c>
      <c r="AV64" s="38">
        <f t="shared" si="8"/>
        <v>100</v>
      </c>
      <c r="AW64" s="39">
        <f>AV64/E64</f>
        <v>33.333333333333336</v>
      </c>
      <c r="AX64" s="40">
        <v>415</v>
      </c>
      <c r="AY64" s="41">
        <f>AX64/$E64</f>
        <v>138.33333333333334</v>
      </c>
      <c r="AZ64" s="42">
        <f t="shared" si="10"/>
        <v>105</v>
      </c>
      <c r="BA64" s="43">
        <f>AZ64/$E64</f>
        <v>35</v>
      </c>
      <c r="BB64" s="40">
        <v>276</v>
      </c>
      <c r="BC64" s="41">
        <f>BB64/$E64</f>
        <v>92</v>
      </c>
      <c r="BD64" s="267">
        <f t="shared" si="42"/>
        <v>0.88405797101449279</v>
      </c>
      <c r="BE64" s="268">
        <f t="shared" si="24"/>
        <v>0.50362318840579712</v>
      </c>
    </row>
    <row r="65" spans="1:57" ht="40.5" customHeight="1">
      <c r="A65" t="s">
        <v>227</v>
      </c>
      <c r="B65" s="5"/>
      <c r="C65" s="44" t="s">
        <v>75</v>
      </c>
      <c r="D65" s="45"/>
      <c r="E65" s="23">
        <v>0</v>
      </c>
      <c r="F65" s="314" t="s">
        <v>76</v>
      </c>
      <c r="G65" s="283"/>
      <c r="H65" s="283">
        <v>0</v>
      </c>
      <c r="I65" s="283">
        <v>0</v>
      </c>
      <c r="J65" s="283">
        <v>0</v>
      </c>
      <c r="K65" s="283">
        <v>29</v>
      </c>
      <c r="L65" s="283">
        <v>29</v>
      </c>
      <c r="M65" s="283">
        <v>24</v>
      </c>
      <c r="N65" s="283">
        <f t="shared" ref="N65:P77" si="49">K65/100</f>
        <v>0.28999999999999998</v>
      </c>
      <c r="O65" s="283">
        <f t="shared" si="49"/>
        <v>0.28999999999999998</v>
      </c>
      <c r="P65" s="283">
        <f t="shared" si="49"/>
        <v>0.24</v>
      </c>
      <c r="Q65" s="363">
        <f t="shared" si="48"/>
        <v>2.0183999999999997E-2</v>
      </c>
      <c r="R65" s="279">
        <v>6</v>
      </c>
      <c r="S65" s="281" t="s">
        <v>76</v>
      </c>
      <c r="T65" s="282">
        <v>1</v>
      </c>
      <c r="U65" s="283"/>
      <c r="V65" s="283"/>
      <c r="W65" s="283"/>
      <c r="X65" s="283">
        <f t="shared" si="47"/>
        <v>0</v>
      </c>
      <c r="Y65" s="283">
        <f t="shared" si="47"/>
        <v>0</v>
      </c>
      <c r="Z65" s="283">
        <f t="shared" si="47"/>
        <v>0</v>
      </c>
      <c r="AA65" s="283">
        <f t="shared" ref="AA65:AA77" si="50">Z65*Y65*X65</f>
        <v>0</v>
      </c>
      <c r="AB65" s="24">
        <v>320</v>
      </c>
      <c r="AC65" s="25"/>
      <c r="AD65" s="26">
        <f t="shared" si="25"/>
        <v>310</v>
      </c>
      <c r="AE65" s="162"/>
      <c r="AF65" s="27">
        <f t="shared" si="26"/>
        <v>300</v>
      </c>
      <c r="AG65" s="27"/>
      <c r="AH65" s="28">
        <f t="shared" si="27"/>
        <v>285</v>
      </c>
      <c r="AI65" s="28"/>
      <c r="AJ65" s="29">
        <f t="shared" si="28"/>
        <v>270</v>
      </c>
      <c r="AK65" s="165"/>
      <c r="AL65" s="30">
        <f t="shared" si="29"/>
        <v>265</v>
      </c>
      <c r="AM65" s="31"/>
      <c r="AN65" s="31">
        <f t="shared" si="4"/>
        <v>55</v>
      </c>
      <c r="AO65" s="32"/>
      <c r="AP65" s="33">
        <v>255</v>
      </c>
      <c r="AQ65" s="34"/>
      <c r="AR65" s="35">
        <f t="shared" si="6"/>
        <v>65</v>
      </c>
      <c r="AS65" s="36"/>
      <c r="AT65" s="37">
        <f t="shared" si="20"/>
        <v>247.5</v>
      </c>
      <c r="AU65" s="38"/>
      <c r="AV65" s="38">
        <f t="shared" si="8"/>
        <v>72.5</v>
      </c>
      <c r="AW65" s="39"/>
      <c r="AX65" s="40">
        <v>240</v>
      </c>
      <c r="AY65" s="41"/>
      <c r="AZ65" s="42">
        <f t="shared" si="10"/>
        <v>80</v>
      </c>
      <c r="BA65" s="43"/>
      <c r="BB65" s="40">
        <v>200</v>
      </c>
      <c r="BC65" s="41"/>
      <c r="BD65" s="267">
        <f t="shared" si="42"/>
        <v>0.6</v>
      </c>
      <c r="BE65" s="268">
        <f t="shared" si="24"/>
        <v>0.2</v>
      </c>
    </row>
    <row r="66" spans="1:57" ht="40.5" customHeight="1">
      <c r="A66" t="s">
        <v>228</v>
      </c>
      <c r="B66" s="5"/>
      <c r="C66" s="44" t="s">
        <v>77</v>
      </c>
      <c r="D66" s="45"/>
      <c r="E66" s="23">
        <v>0</v>
      </c>
      <c r="F66" s="314" t="s">
        <v>76</v>
      </c>
      <c r="G66" s="283"/>
      <c r="H66" s="283">
        <v>0</v>
      </c>
      <c r="I66" s="283">
        <v>0</v>
      </c>
      <c r="J66" s="283">
        <v>0</v>
      </c>
      <c r="K66" s="283">
        <v>29</v>
      </c>
      <c r="L66" s="283">
        <v>29</v>
      </c>
      <c r="M66" s="283">
        <v>24</v>
      </c>
      <c r="N66" s="283">
        <f t="shared" si="49"/>
        <v>0.28999999999999998</v>
      </c>
      <c r="O66" s="283">
        <f t="shared" si="49"/>
        <v>0.28999999999999998</v>
      </c>
      <c r="P66" s="283">
        <f t="shared" si="49"/>
        <v>0.24</v>
      </c>
      <c r="Q66" s="363">
        <f t="shared" si="48"/>
        <v>2.0183999999999997E-2</v>
      </c>
      <c r="R66" s="279">
        <v>6</v>
      </c>
      <c r="S66" s="281" t="s">
        <v>76</v>
      </c>
      <c r="T66" s="282">
        <v>1</v>
      </c>
      <c r="U66" s="283"/>
      <c r="V66" s="283"/>
      <c r="W66" s="283"/>
      <c r="X66" s="283">
        <f t="shared" si="47"/>
        <v>0</v>
      </c>
      <c r="Y66" s="283">
        <f t="shared" si="47"/>
        <v>0</v>
      </c>
      <c r="Z66" s="283">
        <f t="shared" si="47"/>
        <v>0</v>
      </c>
      <c r="AA66" s="283">
        <f t="shared" si="50"/>
        <v>0</v>
      </c>
      <c r="AB66" s="24">
        <v>320</v>
      </c>
      <c r="AC66" s="25"/>
      <c r="AD66" s="26">
        <f t="shared" si="25"/>
        <v>310</v>
      </c>
      <c r="AE66" s="162"/>
      <c r="AF66" s="27">
        <f t="shared" si="26"/>
        <v>300</v>
      </c>
      <c r="AG66" s="27"/>
      <c r="AH66" s="28">
        <f t="shared" si="27"/>
        <v>285</v>
      </c>
      <c r="AI66" s="28"/>
      <c r="AJ66" s="29">
        <f t="shared" si="28"/>
        <v>270</v>
      </c>
      <c r="AK66" s="165"/>
      <c r="AL66" s="30">
        <f t="shared" si="29"/>
        <v>265</v>
      </c>
      <c r="AM66" s="31"/>
      <c r="AN66" s="31">
        <f t="shared" si="4"/>
        <v>55</v>
      </c>
      <c r="AO66" s="32"/>
      <c r="AP66" s="33">
        <v>255</v>
      </c>
      <c r="AQ66" s="34"/>
      <c r="AR66" s="35">
        <f t="shared" si="6"/>
        <v>65</v>
      </c>
      <c r="AS66" s="36"/>
      <c r="AT66" s="37">
        <f t="shared" si="20"/>
        <v>247.5</v>
      </c>
      <c r="AU66" s="38"/>
      <c r="AV66" s="38">
        <f t="shared" si="8"/>
        <v>72.5</v>
      </c>
      <c r="AW66" s="39"/>
      <c r="AX66" s="40">
        <v>240</v>
      </c>
      <c r="AY66" s="41"/>
      <c r="AZ66" s="42">
        <f t="shared" si="10"/>
        <v>80</v>
      </c>
      <c r="BA66" s="43"/>
      <c r="BB66" s="40">
        <v>200</v>
      </c>
      <c r="BC66" s="41"/>
      <c r="BD66" s="267">
        <f t="shared" si="42"/>
        <v>0.6</v>
      </c>
      <c r="BE66" s="268">
        <f t="shared" si="24"/>
        <v>0.2</v>
      </c>
    </row>
    <row r="67" spans="1:57" ht="40.5" customHeight="1" thickBot="1">
      <c r="A67" t="s">
        <v>229</v>
      </c>
      <c r="B67" s="5"/>
      <c r="C67" s="286" t="s">
        <v>78</v>
      </c>
      <c r="D67" s="199"/>
      <c r="E67" s="287">
        <v>0</v>
      </c>
      <c r="F67" s="315" t="s">
        <v>76</v>
      </c>
      <c r="G67" s="283"/>
      <c r="H67" s="297">
        <v>0</v>
      </c>
      <c r="I67" s="297">
        <v>0</v>
      </c>
      <c r="J67" s="297">
        <v>0</v>
      </c>
      <c r="K67" s="297">
        <v>30</v>
      </c>
      <c r="L67" s="297">
        <v>29</v>
      </c>
      <c r="M67" s="297">
        <v>24</v>
      </c>
      <c r="N67" s="297">
        <f t="shared" si="49"/>
        <v>0.3</v>
      </c>
      <c r="O67" s="297">
        <f t="shared" si="49"/>
        <v>0.28999999999999998</v>
      </c>
      <c r="P67" s="297">
        <f t="shared" si="49"/>
        <v>0.24</v>
      </c>
      <c r="Q67" s="364">
        <f t="shared" si="48"/>
        <v>2.0879999999999999E-2</v>
      </c>
      <c r="R67" s="295">
        <v>7</v>
      </c>
      <c r="S67" s="288" t="s">
        <v>76</v>
      </c>
      <c r="T67" s="296">
        <v>1</v>
      </c>
      <c r="U67" s="297"/>
      <c r="V67" s="297"/>
      <c r="W67" s="297"/>
      <c r="X67" s="297">
        <f t="shared" si="47"/>
        <v>0</v>
      </c>
      <c r="Y67" s="297">
        <f t="shared" si="47"/>
        <v>0</v>
      </c>
      <c r="Z67" s="297">
        <f t="shared" si="47"/>
        <v>0</v>
      </c>
      <c r="AA67" s="297">
        <f t="shared" si="50"/>
        <v>0</v>
      </c>
      <c r="AB67" s="183">
        <v>395</v>
      </c>
      <c r="AC67" s="184"/>
      <c r="AD67" s="320">
        <f t="shared" si="25"/>
        <v>380</v>
      </c>
      <c r="AE67" s="185"/>
      <c r="AF67" s="186">
        <f t="shared" si="26"/>
        <v>375</v>
      </c>
      <c r="AG67" s="186"/>
      <c r="AH67" s="187">
        <f t="shared" si="27"/>
        <v>355</v>
      </c>
      <c r="AI67" s="187"/>
      <c r="AJ67" s="321">
        <f t="shared" si="28"/>
        <v>335</v>
      </c>
      <c r="AK67" s="188"/>
      <c r="AL67" s="322">
        <f t="shared" si="29"/>
        <v>325</v>
      </c>
      <c r="AM67" s="323"/>
      <c r="AN67" s="323">
        <f t="shared" si="4"/>
        <v>70</v>
      </c>
      <c r="AO67" s="324"/>
      <c r="AP67" s="55">
        <v>315</v>
      </c>
      <c r="AQ67" s="56"/>
      <c r="AR67" s="35">
        <f t="shared" si="6"/>
        <v>80</v>
      </c>
      <c r="AS67" s="57"/>
      <c r="AT67" s="37">
        <f t="shared" si="20"/>
        <v>307.5</v>
      </c>
      <c r="AU67" s="58"/>
      <c r="AV67" s="38">
        <f t="shared" si="8"/>
        <v>87.5</v>
      </c>
      <c r="AW67" s="59"/>
      <c r="AX67" s="60">
        <v>300</v>
      </c>
      <c r="AY67" s="61"/>
      <c r="AZ67" s="42">
        <f t="shared" si="10"/>
        <v>95</v>
      </c>
      <c r="BA67" s="62"/>
      <c r="BB67" s="60">
        <v>225</v>
      </c>
      <c r="BC67" s="61"/>
      <c r="BD67" s="267">
        <f t="shared" si="42"/>
        <v>0.75555555555555554</v>
      </c>
      <c r="BE67" s="268">
        <f t="shared" si="24"/>
        <v>0.33333333333333331</v>
      </c>
    </row>
    <row r="68" spans="1:57" ht="40.5" customHeight="1">
      <c r="A68" t="s">
        <v>230</v>
      </c>
      <c r="B68" s="5"/>
      <c r="C68" s="84" t="s">
        <v>79</v>
      </c>
      <c r="D68" s="85"/>
      <c r="E68" s="86">
        <v>1</v>
      </c>
      <c r="F68" s="316" t="s">
        <v>2</v>
      </c>
      <c r="G68" s="283"/>
      <c r="H68" s="304">
        <v>0</v>
      </c>
      <c r="I68" s="304">
        <v>0</v>
      </c>
      <c r="J68" s="304">
        <v>12.5</v>
      </c>
      <c r="K68" s="304">
        <f t="shared" ref="K68:M83" si="51">H68/10</f>
        <v>0</v>
      </c>
      <c r="L68" s="304">
        <f t="shared" si="51"/>
        <v>0</v>
      </c>
      <c r="M68" s="304">
        <f t="shared" si="51"/>
        <v>1.25</v>
      </c>
      <c r="N68" s="304">
        <v>2</v>
      </c>
      <c r="O68" s="304">
        <v>0.5</v>
      </c>
      <c r="P68" s="304">
        <f t="shared" si="49"/>
        <v>1.2500000000000001E-2</v>
      </c>
      <c r="Q68" s="365">
        <f t="shared" si="48"/>
        <v>1.2500000000000001E-2</v>
      </c>
      <c r="R68" s="302"/>
      <c r="S68" s="289" t="s">
        <v>346</v>
      </c>
      <c r="T68" s="303">
        <v>1</v>
      </c>
      <c r="U68" s="304"/>
      <c r="V68" s="304"/>
      <c r="W68" s="304"/>
      <c r="X68" s="304">
        <f t="shared" si="47"/>
        <v>0</v>
      </c>
      <c r="Y68" s="304">
        <f t="shared" si="47"/>
        <v>0</v>
      </c>
      <c r="Z68" s="304">
        <f t="shared" si="47"/>
        <v>0</v>
      </c>
      <c r="AA68" s="366">
        <f t="shared" si="50"/>
        <v>0</v>
      </c>
      <c r="AB68" s="167">
        <v>4775</v>
      </c>
      <c r="AC68" s="168">
        <f t="shared" ref="AC68:AC93" si="52">AB68/$E68</f>
        <v>4775</v>
      </c>
      <c r="AD68" s="169">
        <v>4630</v>
      </c>
      <c r="AE68" s="190"/>
      <c r="AF68" s="325">
        <v>4630</v>
      </c>
      <c r="AG68" s="325"/>
      <c r="AH68" s="326">
        <v>4535</v>
      </c>
      <c r="AI68" s="326"/>
      <c r="AJ68" s="327">
        <v>4535</v>
      </c>
      <c r="AK68" s="340"/>
      <c r="AL68" s="170">
        <v>4295</v>
      </c>
      <c r="AM68" s="171">
        <v>4295</v>
      </c>
      <c r="AN68" s="171">
        <v>480</v>
      </c>
      <c r="AO68" s="328">
        <v>480</v>
      </c>
      <c r="AP68" s="172">
        <v>4055</v>
      </c>
      <c r="AQ68" s="173">
        <v>4055</v>
      </c>
      <c r="AR68" s="174">
        <v>720</v>
      </c>
      <c r="AS68" s="175">
        <v>720</v>
      </c>
      <c r="AT68" s="176">
        <v>3840</v>
      </c>
      <c r="AU68" s="177">
        <v>3840</v>
      </c>
      <c r="AV68" s="177">
        <v>935</v>
      </c>
      <c r="AW68" s="178">
        <v>935</v>
      </c>
      <c r="AX68" s="179">
        <v>3630</v>
      </c>
      <c r="AY68" s="180">
        <f t="shared" ref="AY68:AY93" si="53">AX68/$E68</f>
        <v>3630</v>
      </c>
      <c r="AZ68" s="181">
        <v>1145</v>
      </c>
      <c r="BA68" s="182">
        <v>1145</v>
      </c>
      <c r="BB68" s="179">
        <v>2699.157603078274</v>
      </c>
      <c r="BC68" s="180">
        <f t="shared" ref="BC68:BC123" si="54">BB68/$E68</f>
        <v>2699.157603078274</v>
      </c>
      <c r="BD68" s="269">
        <f t="shared" si="42"/>
        <v>0.76907046648714272</v>
      </c>
      <c r="BE68" s="270">
        <f t="shared" si="24"/>
        <v>0.34486404049179642</v>
      </c>
    </row>
    <row r="69" spans="1:57" ht="40.5" customHeight="1">
      <c r="A69" t="s">
        <v>231</v>
      </c>
      <c r="B69" s="5"/>
      <c r="C69" s="64" t="s">
        <v>80</v>
      </c>
      <c r="D69" s="45"/>
      <c r="E69" s="65">
        <v>1</v>
      </c>
      <c r="F69" s="317" t="s">
        <v>2</v>
      </c>
      <c r="G69" s="283"/>
      <c r="H69" s="283">
        <v>0</v>
      </c>
      <c r="I69" s="283">
        <v>0</v>
      </c>
      <c r="J69" s="283">
        <v>25</v>
      </c>
      <c r="K69" s="283">
        <f t="shared" si="51"/>
        <v>0</v>
      </c>
      <c r="L69" s="283">
        <f t="shared" si="51"/>
        <v>0</v>
      </c>
      <c r="M69" s="283">
        <f t="shared" si="51"/>
        <v>2.5</v>
      </c>
      <c r="N69" s="283">
        <v>2</v>
      </c>
      <c r="O69" s="283">
        <v>0.5</v>
      </c>
      <c r="P69" s="283">
        <f t="shared" si="49"/>
        <v>2.5000000000000001E-2</v>
      </c>
      <c r="Q69" s="363">
        <f t="shared" si="48"/>
        <v>2.5000000000000001E-2</v>
      </c>
      <c r="R69" s="279"/>
      <c r="S69" s="281" t="s">
        <v>346</v>
      </c>
      <c r="T69" s="282">
        <v>1</v>
      </c>
      <c r="U69" s="283"/>
      <c r="V69" s="283"/>
      <c r="W69" s="283"/>
      <c r="X69" s="283">
        <f t="shared" si="47"/>
        <v>0</v>
      </c>
      <c r="Y69" s="283">
        <f t="shared" si="47"/>
        <v>0</v>
      </c>
      <c r="Z69" s="283">
        <f t="shared" si="47"/>
        <v>0</v>
      </c>
      <c r="AA69" s="367">
        <f t="shared" si="50"/>
        <v>0</v>
      </c>
      <c r="AB69" s="66">
        <v>7620</v>
      </c>
      <c r="AC69" s="67">
        <f t="shared" si="52"/>
        <v>7620</v>
      </c>
      <c r="AD69" s="68">
        <v>7390</v>
      </c>
      <c r="AE69" s="189"/>
      <c r="AF69" s="93">
        <v>7390</v>
      </c>
      <c r="AG69" s="93"/>
      <c r="AH69" s="95">
        <v>7235</v>
      </c>
      <c r="AI69" s="95"/>
      <c r="AJ69" s="97">
        <v>7235</v>
      </c>
      <c r="AK69" s="341"/>
      <c r="AL69" s="69">
        <v>6855</v>
      </c>
      <c r="AM69" s="70">
        <v>6855</v>
      </c>
      <c r="AN69" s="70">
        <v>765</v>
      </c>
      <c r="AO69" s="329">
        <v>765</v>
      </c>
      <c r="AP69" s="71">
        <v>6475</v>
      </c>
      <c r="AQ69" s="72">
        <v>6475</v>
      </c>
      <c r="AR69" s="73">
        <v>1145</v>
      </c>
      <c r="AS69" s="74">
        <v>1145</v>
      </c>
      <c r="AT69" s="75">
        <v>6135</v>
      </c>
      <c r="AU69" s="76">
        <v>6135</v>
      </c>
      <c r="AV69" s="76">
        <v>1485</v>
      </c>
      <c r="AW69" s="77">
        <v>1485</v>
      </c>
      <c r="AX69" s="78">
        <v>5795</v>
      </c>
      <c r="AY69" s="79">
        <f t="shared" si="53"/>
        <v>5795</v>
      </c>
      <c r="AZ69" s="80">
        <v>1825</v>
      </c>
      <c r="BA69" s="81">
        <v>1825</v>
      </c>
      <c r="BB69" s="78">
        <v>4501.8876571323372</v>
      </c>
      <c r="BC69" s="79">
        <f t="shared" si="54"/>
        <v>4501.8876571323372</v>
      </c>
      <c r="BD69" s="271">
        <f t="shared" si="42"/>
        <v>0.69262331278472489</v>
      </c>
      <c r="BE69" s="272">
        <f t="shared" si="24"/>
        <v>0.2872378080823465</v>
      </c>
    </row>
    <row r="70" spans="1:57" ht="40.5" customHeight="1">
      <c r="A70" t="s">
        <v>232</v>
      </c>
      <c r="B70" s="5"/>
      <c r="C70" s="64" t="s">
        <v>81</v>
      </c>
      <c r="D70" s="45"/>
      <c r="E70" s="65">
        <v>1</v>
      </c>
      <c r="F70" s="317" t="s">
        <v>2</v>
      </c>
      <c r="G70" s="283"/>
      <c r="H70" s="283">
        <v>0</v>
      </c>
      <c r="I70" s="283">
        <v>0</v>
      </c>
      <c r="J70" s="283">
        <v>12.5</v>
      </c>
      <c r="K70" s="283">
        <f t="shared" si="51"/>
        <v>0</v>
      </c>
      <c r="L70" s="283">
        <f t="shared" si="51"/>
        <v>0</v>
      </c>
      <c r="M70" s="283">
        <f t="shared" si="51"/>
        <v>1.25</v>
      </c>
      <c r="N70" s="283">
        <v>2</v>
      </c>
      <c r="O70" s="283">
        <v>0.5</v>
      </c>
      <c r="P70" s="283">
        <f t="shared" si="49"/>
        <v>1.2500000000000001E-2</v>
      </c>
      <c r="Q70" s="363">
        <f t="shared" si="48"/>
        <v>1.2500000000000001E-2</v>
      </c>
      <c r="R70" s="279"/>
      <c r="S70" s="281" t="s">
        <v>346</v>
      </c>
      <c r="T70" s="282">
        <v>1</v>
      </c>
      <c r="U70" s="283"/>
      <c r="V70" s="283"/>
      <c r="W70" s="283"/>
      <c r="X70" s="283">
        <f t="shared" si="47"/>
        <v>0</v>
      </c>
      <c r="Y70" s="283">
        <f t="shared" si="47"/>
        <v>0</v>
      </c>
      <c r="Z70" s="283">
        <f t="shared" si="47"/>
        <v>0</v>
      </c>
      <c r="AA70" s="367">
        <f t="shared" si="50"/>
        <v>0</v>
      </c>
      <c r="AB70" s="66">
        <v>5125</v>
      </c>
      <c r="AC70" s="67">
        <f t="shared" si="52"/>
        <v>5125</v>
      </c>
      <c r="AD70" s="68">
        <v>4970</v>
      </c>
      <c r="AE70" s="189"/>
      <c r="AF70" s="93">
        <v>4970</v>
      </c>
      <c r="AG70" s="93"/>
      <c r="AH70" s="95">
        <v>4865</v>
      </c>
      <c r="AI70" s="95"/>
      <c r="AJ70" s="97">
        <v>4865</v>
      </c>
      <c r="AK70" s="341"/>
      <c r="AL70" s="69">
        <v>4610</v>
      </c>
      <c r="AM70" s="70">
        <v>4610</v>
      </c>
      <c r="AN70" s="70">
        <v>515</v>
      </c>
      <c r="AO70" s="329">
        <v>515</v>
      </c>
      <c r="AP70" s="71">
        <v>4355</v>
      </c>
      <c r="AQ70" s="72">
        <v>4355</v>
      </c>
      <c r="AR70" s="73">
        <v>770</v>
      </c>
      <c r="AS70" s="74">
        <v>770</v>
      </c>
      <c r="AT70" s="75">
        <v>4125</v>
      </c>
      <c r="AU70" s="76">
        <v>4125</v>
      </c>
      <c r="AV70" s="76">
        <v>1000</v>
      </c>
      <c r="AW70" s="77">
        <v>1000</v>
      </c>
      <c r="AX70" s="78">
        <v>3895</v>
      </c>
      <c r="AY70" s="79">
        <f t="shared" si="53"/>
        <v>3895</v>
      </c>
      <c r="AZ70" s="80">
        <v>1230</v>
      </c>
      <c r="BA70" s="81">
        <v>1230</v>
      </c>
      <c r="BB70" s="78">
        <v>2748.4054203641945</v>
      </c>
      <c r="BC70" s="79">
        <f t="shared" si="54"/>
        <v>2748.4054203641945</v>
      </c>
      <c r="BD70" s="271">
        <f t="shared" si="42"/>
        <v>0.86471761481276666</v>
      </c>
      <c r="BE70" s="272">
        <f t="shared" si="24"/>
        <v>0.41718538725770266</v>
      </c>
    </row>
    <row r="71" spans="1:57" ht="40.5" customHeight="1">
      <c r="A71" t="s">
        <v>233</v>
      </c>
      <c r="B71" s="5"/>
      <c r="C71" s="64" t="s">
        <v>82</v>
      </c>
      <c r="D71" s="45"/>
      <c r="E71" s="65">
        <v>1</v>
      </c>
      <c r="F71" s="317" t="s">
        <v>2</v>
      </c>
      <c r="G71" s="359"/>
      <c r="H71" s="283">
        <v>0</v>
      </c>
      <c r="I71" s="283">
        <v>0</v>
      </c>
      <c r="J71" s="283">
        <v>25</v>
      </c>
      <c r="K71" s="283">
        <f t="shared" si="51"/>
        <v>0</v>
      </c>
      <c r="L71" s="283">
        <f t="shared" si="51"/>
        <v>0</v>
      </c>
      <c r="M71" s="283">
        <f t="shared" si="51"/>
        <v>2.5</v>
      </c>
      <c r="N71" s="283">
        <v>2</v>
      </c>
      <c r="O71" s="283">
        <v>0.5</v>
      </c>
      <c r="P71" s="283">
        <f t="shared" si="49"/>
        <v>2.5000000000000001E-2</v>
      </c>
      <c r="Q71" s="363">
        <f t="shared" si="48"/>
        <v>2.5000000000000001E-2</v>
      </c>
      <c r="R71" s="279"/>
      <c r="S71" s="281" t="s">
        <v>346</v>
      </c>
      <c r="T71" s="282">
        <v>1</v>
      </c>
      <c r="U71" s="283"/>
      <c r="V71" s="283"/>
      <c r="W71" s="283"/>
      <c r="X71" s="283">
        <f t="shared" si="47"/>
        <v>0</v>
      </c>
      <c r="Y71" s="283">
        <f t="shared" si="47"/>
        <v>0</v>
      </c>
      <c r="Z71" s="283">
        <f t="shared" si="47"/>
        <v>0</v>
      </c>
      <c r="AA71" s="367">
        <f t="shared" si="50"/>
        <v>0</v>
      </c>
      <c r="AB71" s="66">
        <v>8185</v>
      </c>
      <c r="AC71" s="67">
        <f t="shared" si="52"/>
        <v>8185</v>
      </c>
      <c r="AD71" s="68">
        <v>7935</v>
      </c>
      <c r="AE71" s="189"/>
      <c r="AF71" s="93">
        <v>7935</v>
      </c>
      <c r="AG71" s="93"/>
      <c r="AH71" s="95">
        <v>7775</v>
      </c>
      <c r="AI71" s="95"/>
      <c r="AJ71" s="97">
        <v>7775</v>
      </c>
      <c r="AK71" s="341"/>
      <c r="AL71" s="69">
        <v>7365</v>
      </c>
      <c r="AM71" s="70">
        <v>7365</v>
      </c>
      <c r="AN71" s="70">
        <v>820</v>
      </c>
      <c r="AO71" s="329">
        <v>820</v>
      </c>
      <c r="AP71" s="71">
        <v>6955</v>
      </c>
      <c r="AQ71" s="72">
        <v>6955</v>
      </c>
      <c r="AR71" s="73">
        <v>1230</v>
      </c>
      <c r="AS71" s="74">
        <v>1230</v>
      </c>
      <c r="AT71" s="75">
        <v>6590</v>
      </c>
      <c r="AU71" s="76">
        <v>6590</v>
      </c>
      <c r="AV71" s="76">
        <v>1595</v>
      </c>
      <c r="AW71" s="77">
        <v>1595</v>
      </c>
      <c r="AX71" s="78">
        <v>6225</v>
      </c>
      <c r="AY71" s="79">
        <f t="shared" si="53"/>
        <v>6225</v>
      </c>
      <c r="AZ71" s="80">
        <v>1960</v>
      </c>
      <c r="BA71" s="81">
        <v>1960</v>
      </c>
      <c r="BB71" s="78">
        <v>4683.3483828308354</v>
      </c>
      <c r="BC71" s="79">
        <f t="shared" si="54"/>
        <v>4683.3483828308354</v>
      </c>
      <c r="BD71" s="271">
        <f t="shared" si="42"/>
        <v>0.74768121671371413</v>
      </c>
      <c r="BE71" s="272">
        <f t="shared" ref="BE71:BE93" si="55">(AX71-BB71)/BB71</f>
        <v>0.329177223462782</v>
      </c>
    </row>
    <row r="72" spans="1:57" ht="40.5" customHeight="1">
      <c r="A72" t="s">
        <v>234</v>
      </c>
      <c r="B72" s="5"/>
      <c r="C72" s="64" t="s">
        <v>83</v>
      </c>
      <c r="D72" s="45"/>
      <c r="E72" s="65">
        <v>1</v>
      </c>
      <c r="F72" s="317" t="s">
        <v>2</v>
      </c>
      <c r="G72" s="283"/>
      <c r="H72" s="283">
        <v>0</v>
      </c>
      <c r="I72" s="283">
        <v>0</v>
      </c>
      <c r="J72" s="283">
        <v>12.5</v>
      </c>
      <c r="K72" s="283">
        <f t="shared" si="51"/>
        <v>0</v>
      </c>
      <c r="L72" s="283">
        <f t="shared" si="51"/>
        <v>0</v>
      </c>
      <c r="M72" s="283">
        <f t="shared" si="51"/>
        <v>1.25</v>
      </c>
      <c r="N72" s="283">
        <v>2</v>
      </c>
      <c r="O72" s="283">
        <v>0.5</v>
      </c>
      <c r="P72" s="283">
        <f t="shared" si="49"/>
        <v>1.2500000000000001E-2</v>
      </c>
      <c r="Q72" s="363">
        <f t="shared" si="48"/>
        <v>1.2500000000000001E-2</v>
      </c>
      <c r="R72" s="279"/>
      <c r="S72" s="281" t="s">
        <v>346</v>
      </c>
      <c r="T72" s="282">
        <v>1</v>
      </c>
      <c r="U72" s="283"/>
      <c r="V72" s="283"/>
      <c r="W72" s="283"/>
      <c r="X72" s="283">
        <f t="shared" si="47"/>
        <v>0</v>
      </c>
      <c r="Y72" s="283">
        <f t="shared" si="47"/>
        <v>0</v>
      </c>
      <c r="Z72" s="283">
        <f t="shared" si="47"/>
        <v>0</v>
      </c>
      <c r="AA72" s="367">
        <f t="shared" si="50"/>
        <v>0</v>
      </c>
      <c r="AB72" s="66">
        <v>5505</v>
      </c>
      <c r="AC72" s="67">
        <f t="shared" si="52"/>
        <v>5505</v>
      </c>
      <c r="AD72" s="68">
        <v>5335</v>
      </c>
      <c r="AE72" s="189"/>
      <c r="AF72" s="93">
        <v>5335</v>
      </c>
      <c r="AG72" s="93"/>
      <c r="AH72" s="95">
        <v>5225</v>
      </c>
      <c r="AI72" s="95"/>
      <c r="AJ72" s="97">
        <v>5225</v>
      </c>
      <c r="AK72" s="341"/>
      <c r="AL72" s="69">
        <v>4950</v>
      </c>
      <c r="AM72" s="70">
        <v>4950</v>
      </c>
      <c r="AN72" s="70">
        <v>555</v>
      </c>
      <c r="AO72" s="329">
        <v>555</v>
      </c>
      <c r="AP72" s="71">
        <v>4675</v>
      </c>
      <c r="AQ72" s="72">
        <v>4675</v>
      </c>
      <c r="AR72" s="73">
        <v>830</v>
      </c>
      <c r="AS72" s="74">
        <v>830</v>
      </c>
      <c r="AT72" s="75">
        <v>4430</v>
      </c>
      <c r="AU72" s="76">
        <v>4430</v>
      </c>
      <c r="AV72" s="76">
        <v>1075</v>
      </c>
      <c r="AW72" s="77">
        <v>1075</v>
      </c>
      <c r="AX72" s="78">
        <v>4185</v>
      </c>
      <c r="AY72" s="79">
        <f t="shared" si="53"/>
        <v>4185</v>
      </c>
      <c r="AZ72" s="80">
        <v>1320</v>
      </c>
      <c r="BA72" s="81">
        <v>1320</v>
      </c>
      <c r="BB72" s="78">
        <v>3436.737416539851</v>
      </c>
      <c r="BC72" s="79">
        <f t="shared" si="54"/>
        <v>3436.737416539851</v>
      </c>
      <c r="BD72" s="271">
        <f t="shared" si="42"/>
        <v>0.60180989490390013</v>
      </c>
      <c r="BE72" s="272">
        <f t="shared" si="55"/>
        <v>0.21772468849642546</v>
      </c>
    </row>
    <row r="73" spans="1:57" ht="40.5" customHeight="1">
      <c r="A73" t="s">
        <v>235</v>
      </c>
      <c r="B73" s="5"/>
      <c r="C73" s="64" t="s">
        <v>84</v>
      </c>
      <c r="D73" s="45"/>
      <c r="E73" s="65">
        <v>1</v>
      </c>
      <c r="F73" s="317" t="s">
        <v>2</v>
      </c>
      <c r="G73" s="283"/>
      <c r="H73" s="283">
        <v>0</v>
      </c>
      <c r="I73" s="283">
        <v>0</v>
      </c>
      <c r="J73" s="283">
        <v>25</v>
      </c>
      <c r="K73" s="283">
        <f t="shared" si="51"/>
        <v>0</v>
      </c>
      <c r="L73" s="283">
        <f t="shared" si="51"/>
        <v>0</v>
      </c>
      <c r="M73" s="283">
        <f t="shared" si="51"/>
        <v>2.5</v>
      </c>
      <c r="N73" s="283">
        <v>2</v>
      </c>
      <c r="O73" s="283">
        <v>0.5</v>
      </c>
      <c r="P73" s="283">
        <f t="shared" si="49"/>
        <v>2.5000000000000001E-2</v>
      </c>
      <c r="Q73" s="363">
        <f t="shared" si="48"/>
        <v>2.5000000000000001E-2</v>
      </c>
      <c r="R73" s="279"/>
      <c r="S73" s="281" t="s">
        <v>346</v>
      </c>
      <c r="T73" s="282">
        <v>1</v>
      </c>
      <c r="U73" s="283"/>
      <c r="V73" s="283"/>
      <c r="W73" s="283"/>
      <c r="X73" s="283">
        <f t="shared" si="47"/>
        <v>0</v>
      </c>
      <c r="Y73" s="283">
        <f t="shared" si="47"/>
        <v>0</v>
      </c>
      <c r="Z73" s="283">
        <f t="shared" si="47"/>
        <v>0</v>
      </c>
      <c r="AA73" s="367">
        <f t="shared" si="50"/>
        <v>0</v>
      </c>
      <c r="AB73" s="66">
        <v>9360</v>
      </c>
      <c r="AC73" s="67">
        <f t="shared" si="52"/>
        <v>9360</v>
      </c>
      <c r="AD73" s="68">
        <v>9075</v>
      </c>
      <c r="AE73" s="189"/>
      <c r="AF73" s="93">
        <v>9075</v>
      </c>
      <c r="AG73" s="93"/>
      <c r="AH73" s="95">
        <v>8890</v>
      </c>
      <c r="AI73" s="95"/>
      <c r="AJ73" s="97">
        <v>8890</v>
      </c>
      <c r="AK73" s="341"/>
      <c r="AL73" s="69">
        <v>8420</v>
      </c>
      <c r="AM73" s="70">
        <v>8420</v>
      </c>
      <c r="AN73" s="70">
        <v>940</v>
      </c>
      <c r="AO73" s="329">
        <v>940</v>
      </c>
      <c r="AP73" s="71">
        <v>7955</v>
      </c>
      <c r="AQ73" s="72">
        <v>7955</v>
      </c>
      <c r="AR73" s="73">
        <v>1405</v>
      </c>
      <c r="AS73" s="74">
        <v>1405</v>
      </c>
      <c r="AT73" s="75">
        <v>7535</v>
      </c>
      <c r="AU73" s="76">
        <v>7535</v>
      </c>
      <c r="AV73" s="76">
        <v>1825</v>
      </c>
      <c r="AW73" s="77">
        <v>1825</v>
      </c>
      <c r="AX73" s="78">
        <v>7115</v>
      </c>
      <c r="AY73" s="79">
        <f t="shared" si="53"/>
        <v>7115</v>
      </c>
      <c r="AZ73" s="80">
        <v>2245</v>
      </c>
      <c r="BA73" s="81">
        <v>2245</v>
      </c>
      <c r="BB73" s="78">
        <v>6353.3751053540846</v>
      </c>
      <c r="BC73" s="79">
        <f t="shared" si="54"/>
        <v>6353.3751053540846</v>
      </c>
      <c r="BD73" s="271">
        <f t="shared" si="42"/>
        <v>0.47323270620558633</v>
      </c>
      <c r="BE73" s="272">
        <f t="shared" si="55"/>
        <v>0.11987721203554985</v>
      </c>
    </row>
    <row r="74" spans="1:57" ht="40.5" customHeight="1">
      <c r="A74" t="s">
        <v>236</v>
      </c>
      <c r="B74" s="5"/>
      <c r="C74" s="64" t="s">
        <v>85</v>
      </c>
      <c r="D74" s="45"/>
      <c r="E74" s="65">
        <v>1</v>
      </c>
      <c r="F74" s="317" t="s">
        <v>2</v>
      </c>
      <c r="G74" s="283"/>
      <c r="H74" s="283">
        <v>0</v>
      </c>
      <c r="I74" s="283">
        <v>0</v>
      </c>
      <c r="J74" s="283">
        <v>12.5</v>
      </c>
      <c r="K74" s="283">
        <f t="shared" si="51"/>
        <v>0</v>
      </c>
      <c r="L74" s="283">
        <f t="shared" si="51"/>
        <v>0</v>
      </c>
      <c r="M74" s="283">
        <f t="shared" si="51"/>
        <v>1.25</v>
      </c>
      <c r="N74" s="283">
        <v>2</v>
      </c>
      <c r="O74" s="283">
        <v>0.5</v>
      </c>
      <c r="P74" s="283">
        <f t="shared" si="49"/>
        <v>1.2500000000000001E-2</v>
      </c>
      <c r="Q74" s="363">
        <f t="shared" si="48"/>
        <v>1.2500000000000001E-2</v>
      </c>
      <c r="R74" s="279"/>
      <c r="S74" s="281" t="s">
        <v>346</v>
      </c>
      <c r="T74" s="282">
        <v>1</v>
      </c>
      <c r="U74" s="283"/>
      <c r="V74" s="283"/>
      <c r="W74" s="283"/>
      <c r="X74" s="283">
        <f t="shared" si="47"/>
        <v>0</v>
      </c>
      <c r="Y74" s="283">
        <f t="shared" si="47"/>
        <v>0</v>
      </c>
      <c r="Z74" s="283">
        <f t="shared" si="47"/>
        <v>0</v>
      </c>
      <c r="AA74" s="367">
        <f t="shared" si="50"/>
        <v>0</v>
      </c>
      <c r="AB74" s="66">
        <v>7565</v>
      </c>
      <c r="AC74" s="67">
        <f t="shared" si="52"/>
        <v>7565</v>
      </c>
      <c r="AD74" s="68">
        <v>7335</v>
      </c>
      <c r="AE74" s="189"/>
      <c r="AF74" s="93">
        <v>7335</v>
      </c>
      <c r="AG74" s="93"/>
      <c r="AH74" s="95">
        <v>7185</v>
      </c>
      <c r="AI74" s="95"/>
      <c r="AJ74" s="97">
        <v>7185</v>
      </c>
      <c r="AK74" s="341"/>
      <c r="AL74" s="69">
        <v>6805</v>
      </c>
      <c r="AM74" s="70">
        <v>6805</v>
      </c>
      <c r="AN74" s="70">
        <v>760</v>
      </c>
      <c r="AO74" s="329">
        <v>760</v>
      </c>
      <c r="AP74" s="71">
        <v>6430</v>
      </c>
      <c r="AQ74" s="72">
        <v>6430</v>
      </c>
      <c r="AR74" s="73">
        <v>1135</v>
      </c>
      <c r="AS74" s="74">
        <v>1135</v>
      </c>
      <c r="AT74" s="75">
        <v>6090</v>
      </c>
      <c r="AU74" s="76">
        <v>6090</v>
      </c>
      <c r="AV74" s="76">
        <v>1475</v>
      </c>
      <c r="AW74" s="77">
        <v>1475</v>
      </c>
      <c r="AX74" s="78">
        <v>5750</v>
      </c>
      <c r="AY74" s="79">
        <f t="shared" si="53"/>
        <v>5750</v>
      </c>
      <c r="AZ74" s="80">
        <v>1815</v>
      </c>
      <c r="BA74" s="81">
        <v>1815</v>
      </c>
      <c r="BB74" s="78">
        <v>5378.9197823737613</v>
      </c>
      <c r="BC74" s="79">
        <f t="shared" si="54"/>
        <v>5378.9197823737613</v>
      </c>
      <c r="BD74" s="271">
        <f t="shared" si="42"/>
        <v>0.40641621479275969</v>
      </c>
      <c r="BE74" s="272">
        <f t="shared" si="55"/>
        <v>6.8987869802824592E-2</v>
      </c>
    </row>
    <row r="75" spans="1:57" ht="40.5" customHeight="1">
      <c r="A75" t="s">
        <v>237</v>
      </c>
      <c r="B75" s="5"/>
      <c r="C75" s="64" t="s">
        <v>86</v>
      </c>
      <c r="D75" s="45"/>
      <c r="E75" s="65">
        <v>1</v>
      </c>
      <c r="F75" s="317" t="s">
        <v>2</v>
      </c>
      <c r="G75" s="283"/>
      <c r="H75" s="283">
        <v>0</v>
      </c>
      <c r="I75" s="283">
        <v>0</v>
      </c>
      <c r="J75" s="283">
        <v>25</v>
      </c>
      <c r="K75" s="283">
        <f t="shared" si="51"/>
        <v>0</v>
      </c>
      <c r="L75" s="283">
        <f t="shared" si="51"/>
        <v>0</v>
      </c>
      <c r="M75" s="283">
        <f t="shared" si="51"/>
        <v>2.5</v>
      </c>
      <c r="N75" s="283">
        <v>2</v>
      </c>
      <c r="O75" s="283">
        <v>0.5</v>
      </c>
      <c r="P75" s="283">
        <f t="shared" si="49"/>
        <v>2.5000000000000001E-2</v>
      </c>
      <c r="Q75" s="363">
        <f t="shared" si="48"/>
        <v>2.5000000000000001E-2</v>
      </c>
      <c r="R75" s="279"/>
      <c r="S75" s="281" t="s">
        <v>346</v>
      </c>
      <c r="T75" s="282">
        <v>1</v>
      </c>
      <c r="U75" s="283"/>
      <c r="V75" s="283"/>
      <c r="W75" s="283"/>
      <c r="X75" s="283">
        <f t="shared" si="47"/>
        <v>0</v>
      </c>
      <c r="Y75" s="283">
        <f t="shared" si="47"/>
        <v>0</v>
      </c>
      <c r="Z75" s="283">
        <f t="shared" si="47"/>
        <v>0</v>
      </c>
      <c r="AA75" s="367">
        <f t="shared" si="50"/>
        <v>0</v>
      </c>
      <c r="AB75" s="66">
        <v>11070</v>
      </c>
      <c r="AC75" s="67">
        <f t="shared" si="52"/>
        <v>11070</v>
      </c>
      <c r="AD75" s="68">
        <v>10735</v>
      </c>
      <c r="AE75" s="189"/>
      <c r="AF75" s="93">
        <v>10735</v>
      </c>
      <c r="AG75" s="93"/>
      <c r="AH75" s="95">
        <v>10515</v>
      </c>
      <c r="AI75" s="95"/>
      <c r="AJ75" s="97">
        <v>10515</v>
      </c>
      <c r="AK75" s="341"/>
      <c r="AL75" s="69">
        <v>9960</v>
      </c>
      <c r="AM75" s="70">
        <v>9960</v>
      </c>
      <c r="AN75" s="70">
        <v>1110</v>
      </c>
      <c r="AO75" s="329">
        <v>1110</v>
      </c>
      <c r="AP75" s="71">
        <v>9405</v>
      </c>
      <c r="AQ75" s="72">
        <v>9405</v>
      </c>
      <c r="AR75" s="73">
        <v>1665</v>
      </c>
      <c r="AS75" s="74">
        <v>1665</v>
      </c>
      <c r="AT75" s="75">
        <v>8910</v>
      </c>
      <c r="AU75" s="76">
        <v>8910</v>
      </c>
      <c r="AV75" s="76">
        <v>2160</v>
      </c>
      <c r="AW75" s="77">
        <v>2160</v>
      </c>
      <c r="AX75" s="78">
        <v>8415</v>
      </c>
      <c r="AY75" s="79">
        <f t="shared" si="53"/>
        <v>8415</v>
      </c>
      <c r="AZ75" s="80">
        <v>2655</v>
      </c>
      <c r="BA75" s="81">
        <v>2655</v>
      </c>
      <c r="BB75" s="78">
        <v>8233.0403698504961</v>
      </c>
      <c r="BC75" s="79">
        <f t="shared" si="54"/>
        <v>8233.0403698504961</v>
      </c>
      <c r="BD75" s="271">
        <f t="shared" si="42"/>
        <v>0.34458225670051223</v>
      </c>
      <c r="BE75" s="272">
        <f t="shared" si="55"/>
        <v>2.2101146353641424E-2</v>
      </c>
    </row>
    <row r="76" spans="1:57" ht="40.5" customHeight="1">
      <c r="A76" t="s">
        <v>238</v>
      </c>
      <c r="B76" s="5"/>
      <c r="C76" s="64" t="s">
        <v>87</v>
      </c>
      <c r="D76" s="45"/>
      <c r="E76" s="65">
        <v>1</v>
      </c>
      <c r="F76" s="317" t="s">
        <v>2</v>
      </c>
      <c r="G76" s="283"/>
      <c r="H76" s="283">
        <v>0</v>
      </c>
      <c r="I76" s="283">
        <v>0</v>
      </c>
      <c r="J76" s="283">
        <v>12.5</v>
      </c>
      <c r="K76" s="283">
        <f t="shared" si="51"/>
        <v>0</v>
      </c>
      <c r="L76" s="283">
        <f t="shared" si="51"/>
        <v>0</v>
      </c>
      <c r="M76" s="283">
        <f t="shared" si="51"/>
        <v>1.25</v>
      </c>
      <c r="N76" s="283">
        <v>2</v>
      </c>
      <c r="O76" s="283">
        <v>0.5</v>
      </c>
      <c r="P76" s="283">
        <f t="shared" si="49"/>
        <v>1.2500000000000001E-2</v>
      </c>
      <c r="Q76" s="363">
        <f t="shared" si="48"/>
        <v>1.2500000000000001E-2</v>
      </c>
      <c r="R76" s="279"/>
      <c r="S76" s="281" t="s">
        <v>346</v>
      </c>
      <c r="T76" s="282">
        <v>1</v>
      </c>
      <c r="U76" s="283"/>
      <c r="V76" s="283"/>
      <c r="W76" s="283"/>
      <c r="X76" s="283">
        <f t="shared" si="47"/>
        <v>0</v>
      </c>
      <c r="Y76" s="283">
        <f t="shared" si="47"/>
        <v>0</v>
      </c>
      <c r="Z76" s="283">
        <f t="shared" si="47"/>
        <v>0</v>
      </c>
      <c r="AA76" s="367">
        <f t="shared" si="50"/>
        <v>0</v>
      </c>
      <c r="AB76" s="66">
        <v>8375</v>
      </c>
      <c r="AC76" s="67">
        <f t="shared" si="52"/>
        <v>8375</v>
      </c>
      <c r="AD76" s="68">
        <v>8120</v>
      </c>
      <c r="AE76" s="189"/>
      <c r="AF76" s="93">
        <v>8120</v>
      </c>
      <c r="AG76" s="93"/>
      <c r="AH76" s="95">
        <v>7955</v>
      </c>
      <c r="AI76" s="95"/>
      <c r="AJ76" s="97">
        <v>7955</v>
      </c>
      <c r="AK76" s="341"/>
      <c r="AL76" s="69">
        <v>7535</v>
      </c>
      <c r="AM76" s="70">
        <v>7535</v>
      </c>
      <c r="AN76" s="70">
        <v>840</v>
      </c>
      <c r="AO76" s="329">
        <v>840</v>
      </c>
      <c r="AP76" s="71">
        <v>7115</v>
      </c>
      <c r="AQ76" s="72">
        <v>7115</v>
      </c>
      <c r="AR76" s="73">
        <v>1260</v>
      </c>
      <c r="AS76" s="74">
        <v>1260</v>
      </c>
      <c r="AT76" s="75">
        <v>6740</v>
      </c>
      <c r="AU76" s="76">
        <v>6740</v>
      </c>
      <c r="AV76" s="76">
        <v>1635</v>
      </c>
      <c r="AW76" s="77">
        <v>1635</v>
      </c>
      <c r="AX76" s="78">
        <v>6365</v>
      </c>
      <c r="AY76" s="79">
        <f t="shared" si="53"/>
        <v>6365</v>
      </c>
      <c r="AZ76" s="80">
        <v>2010</v>
      </c>
      <c r="BA76" s="81">
        <v>2010</v>
      </c>
      <c r="BB76" s="78">
        <v>5608.9186323350668</v>
      </c>
      <c r="BC76" s="79">
        <f t="shared" si="54"/>
        <v>5608.9186323350668</v>
      </c>
      <c r="BD76" s="271">
        <f t="shared" si="42"/>
        <v>0.49315769205825988</v>
      </c>
      <c r="BE76" s="272">
        <f t="shared" si="55"/>
        <v>0.13479984596427752</v>
      </c>
    </row>
    <row r="77" spans="1:57" ht="40.5" customHeight="1">
      <c r="A77" t="s">
        <v>239</v>
      </c>
      <c r="B77" s="5"/>
      <c r="C77" s="64" t="s">
        <v>88</v>
      </c>
      <c r="D77" s="45"/>
      <c r="E77" s="65">
        <v>1</v>
      </c>
      <c r="F77" s="317" t="s">
        <v>2</v>
      </c>
      <c r="G77" s="283"/>
      <c r="H77" s="283">
        <v>0</v>
      </c>
      <c r="I77" s="283">
        <v>0</v>
      </c>
      <c r="J77" s="283">
        <v>25</v>
      </c>
      <c r="K77" s="283">
        <f t="shared" si="51"/>
        <v>0</v>
      </c>
      <c r="L77" s="283">
        <f t="shared" si="51"/>
        <v>0</v>
      </c>
      <c r="M77" s="283">
        <f t="shared" si="51"/>
        <v>2.5</v>
      </c>
      <c r="N77" s="283">
        <v>2</v>
      </c>
      <c r="O77" s="283">
        <v>0.5</v>
      </c>
      <c r="P77" s="283">
        <f t="shared" si="49"/>
        <v>2.5000000000000001E-2</v>
      </c>
      <c r="Q77" s="363">
        <f t="shared" si="48"/>
        <v>2.5000000000000001E-2</v>
      </c>
      <c r="R77" s="279"/>
      <c r="S77" s="281" t="s">
        <v>346</v>
      </c>
      <c r="T77" s="282">
        <v>1</v>
      </c>
      <c r="U77" s="283"/>
      <c r="V77" s="283"/>
      <c r="W77" s="283"/>
      <c r="X77" s="283">
        <f t="shared" si="47"/>
        <v>0</v>
      </c>
      <c r="Y77" s="283">
        <f t="shared" si="47"/>
        <v>0</v>
      </c>
      <c r="Z77" s="283">
        <f t="shared" si="47"/>
        <v>0</v>
      </c>
      <c r="AA77" s="367">
        <f t="shared" si="50"/>
        <v>0</v>
      </c>
      <c r="AB77" s="66">
        <v>13230</v>
      </c>
      <c r="AC77" s="67">
        <f t="shared" si="52"/>
        <v>13230</v>
      </c>
      <c r="AD77" s="68">
        <v>12830</v>
      </c>
      <c r="AE77" s="189"/>
      <c r="AF77" s="93">
        <v>12830</v>
      </c>
      <c r="AG77" s="93"/>
      <c r="AH77" s="95">
        <v>12565</v>
      </c>
      <c r="AI77" s="95"/>
      <c r="AJ77" s="97">
        <v>12565</v>
      </c>
      <c r="AK77" s="341"/>
      <c r="AL77" s="69">
        <v>11905</v>
      </c>
      <c r="AM77" s="70">
        <v>11905</v>
      </c>
      <c r="AN77" s="70">
        <v>1325</v>
      </c>
      <c r="AO77" s="329">
        <v>1325</v>
      </c>
      <c r="AP77" s="71">
        <v>11245</v>
      </c>
      <c r="AQ77" s="72">
        <v>11245</v>
      </c>
      <c r="AR77" s="73">
        <v>1985</v>
      </c>
      <c r="AS77" s="74">
        <v>1985</v>
      </c>
      <c r="AT77" s="75">
        <v>10650</v>
      </c>
      <c r="AU77" s="76">
        <v>10650</v>
      </c>
      <c r="AV77" s="76">
        <v>2580</v>
      </c>
      <c r="AW77" s="77">
        <v>2580</v>
      </c>
      <c r="AX77" s="78">
        <v>10055</v>
      </c>
      <c r="AY77" s="79">
        <f t="shared" si="53"/>
        <v>10055</v>
      </c>
      <c r="AZ77" s="80">
        <v>3175</v>
      </c>
      <c r="BA77" s="81">
        <v>3175</v>
      </c>
      <c r="BB77" s="78">
        <v>9989.4224529798412</v>
      </c>
      <c r="BC77" s="79">
        <f t="shared" si="54"/>
        <v>9989.4224529798412</v>
      </c>
      <c r="BD77" s="271">
        <f t="shared" si="42"/>
        <v>0.32440089127009497</v>
      </c>
      <c r="BE77" s="272">
        <f t="shared" si="55"/>
        <v>6.5646985427668106E-3</v>
      </c>
    </row>
    <row r="78" spans="1:57" ht="40.5" customHeight="1">
      <c r="A78" t="s">
        <v>240</v>
      </c>
      <c r="B78" s="5"/>
      <c r="C78" s="64" t="s">
        <v>89</v>
      </c>
      <c r="D78" s="45"/>
      <c r="E78" s="65">
        <v>1</v>
      </c>
      <c r="F78" s="317" t="s">
        <v>2</v>
      </c>
      <c r="G78" s="283"/>
      <c r="H78" s="283">
        <v>0</v>
      </c>
      <c r="I78" s="283">
        <v>0</v>
      </c>
      <c r="J78" s="283">
        <v>12.5</v>
      </c>
      <c r="K78" s="283">
        <f t="shared" si="51"/>
        <v>0</v>
      </c>
      <c r="L78" s="283">
        <f t="shared" si="51"/>
        <v>0</v>
      </c>
      <c r="M78" s="283">
        <f t="shared" si="51"/>
        <v>1.25</v>
      </c>
      <c r="N78" s="283">
        <v>2</v>
      </c>
      <c r="O78" s="283">
        <v>0.5</v>
      </c>
      <c r="P78" s="283">
        <f>M78/100</f>
        <v>1.2500000000000001E-2</v>
      </c>
      <c r="Q78" s="363">
        <f t="shared" si="48"/>
        <v>1.2500000000000001E-2</v>
      </c>
      <c r="R78" s="279"/>
      <c r="S78" s="281" t="s">
        <v>346</v>
      </c>
      <c r="T78" s="282">
        <v>1</v>
      </c>
      <c r="U78" s="283"/>
      <c r="V78" s="283"/>
      <c r="W78" s="283"/>
      <c r="X78" s="283">
        <f t="shared" si="47"/>
        <v>0</v>
      </c>
      <c r="Y78" s="283">
        <f t="shared" si="47"/>
        <v>0</v>
      </c>
      <c r="Z78" s="283">
        <f t="shared" si="47"/>
        <v>0</v>
      </c>
      <c r="AA78" s="367">
        <f>Z78*Y78*X78</f>
        <v>0</v>
      </c>
      <c r="AB78" s="66">
        <v>8805</v>
      </c>
      <c r="AC78" s="67">
        <f t="shared" si="52"/>
        <v>8805</v>
      </c>
      <c r="AD78" s="68">
        <v>8540</v>
      </c>
      <c r="AE78" s="189"/>
      <c r="AF78" s="93">
        <v>8540</v>
      </c>
      <c r="AG78" s="93"/>
      <c r="AH78" s="95">
        <v>8360</v>
      </c>
      <c r="AI78" s="95"/>
      <c r="AJ78" s="97">
        <v>8360</v>
      </c>
      <c r="AK78" s="341"/>
      <c r="AL78" s="69">
        <v>7920</v>
      </c>
      <c r="AM78" s="70">
        <v>7920</v>
      </c>
      <c r="AN78" s="70">
        <v>885</v>
      </c>
      <c r="AO78" s="329">
        <v>885</v>
      </c>
      <c r="AP78" s="71">
        <v>7480</v>
      </c>
      <c r="AQ78" s="72">
        <v>7480</v>
      </c>
      <c r="AR78" s="73">
        <v>1325</v>
      </c>
      <c r="AS78" s="74">
        <v>1325</v>
      </c>
      <c r="AT78" s="75">
        <v>7085</v>
      </c>
      <c r="AU78" s="76">
        <v>7085</v>
      </c>
      <c r="AV78" s="76">
        <v>1720</v>
      </c>
      <c r="AW78" s="77">
        <v>1720</v>
      </c>
      <c r="AX78" s="78">
        <v>6695</v>
      </c>
      <c r="AY78" s="79">
        <f t="shared" si="53"/>
        <v>6695</v>
      </c>
      <c r="AZ78" s="80">
        <v>2110</v>
      </c>
      <c r="BA78" s="81">
        <v>2110</v>
      </c>
      <c r="BB78" s="78">
        <v>5614.2227150731333</v>
      </c>
      <c r="BC78" s="79">
        <f t="shared" si="54"/>
        <v>5614.2227150731333</v>
      </c>
      <c r="BD78" s="271">
        <f t="shared" si="42"/>
        <v>0.56833820937673696</v>
      </c>
      <c r="BE78" s="272">
        <f t="shared" si="55"/>
        <v>0.19250702007691692</v>
      </c>
    </row>
    <row r="79" spans="1:57" ht="40.5" customHeight="1">
      <c r="A79" t="s">
        <v>241</v>
      </c>
      <c r="B79" s="5"/>
      <c r="C79" s="64" t="s">
        <v>90</v>
      </c>
      <c r="D79" s="45"/>
      <c r="E79" s="65">
        <v>1</v>
      </c>
      <c r="F79" s="317" t="s">
        <v>2</v>
      </c>
      <c r="G79" s="283"/>
      <c r="H79" s="283">
        <v>0</v>
      </c>
      <c r="I79" s="283">
        <v>0</v>
      </c>
      <c r="J79" s="283">
        <v>25</v>
      </c>
      <c r="K79" s="283">
        <f t="shared" si="51"/>
        <v>0</v>
      </c>
      <c r="L79" s="283">
        <f t="shared" si="51"/>
        <v>0</v>
      </c>
      <c r="M79" s="283">
        <f t="shared" si="51"/>
        <v>2.5</v>
      </c>
      <c r="N79" s="283">
        <v>2</v>
      </c>
      <c r="O79" s="283">
        <v>0.5</v>
      </c>
      <c r="P79" s="283">
        <f>M79/100</f>
        <v>2.5000000000000001E-2</v>
      </c>
      <c r="Q79" s="363">
        <f t="shared" si="48"/>
        <v>2.5000000000000001E-2</v>
      </c>
      <c r="R79" s="279"/>
      <c r="S79" s="281" t="s">
        <v>346</v>
      </c>
      <c r="T79" s="282">
        <v>1</v>
      </c>
      <c r="U79" s="283"/>
      <c r="V79" s="283"/>
      <c r="W79" s="283"/>
      <c r="X79" s="283">
        <f t="shared" si="47"/>
        <v>0</v>
      </c>
      <c r="Y79" s="283">
        <f t="shared" si="47"/>
        <v>0</v>
      </c>
      <c r="Z79" s="283">
        <f t="shared" si="47"/>
        <v>0</v>
      </c>
      <c r="AA79" s="367">
        <f>Z79*Y79*X79</f>
        <v>0</v>
      </c>
      <c r="AB79" s="66">
        <v>14305</v>
      </c>
      <c r="AC79" s="67">
        <f t="shared" si="52"/>
        <v>14305</v>
      </c>
      <c r="AD79" s="68">
        <v>13875</v>
      </c>
      <c r="AE79" s="189"/>
      <c r="AF79" s="93">
        <v>13875</v>
      </c>
      <c r="AG79" s="93"/>
      <c r="AH79" s="95">
        <v>13585</v>
      </c>
      <c r="AI79" s="95"/>
      <c r="AJ79" s="97">
        <v>13585</v>
      </c>
      <c r="AK79" s="341"/>
      <c r="AL79" s="69">
        <v>12870</v>
      </c>
      <c r="AM79" s="70">
        <v>12870</v>
      </c>
      <c r="AN79" s="70">
        <v>1435</v>
      </c>
      <c r="AO79" s="329">
        <v>1435</v>
      </c>
      <c r="AP79" s="71">
        <v>12155</v>
      </c>
      <c r="AQ79" s="72">
        <v>12155</v>
      </c>
      <c r="AR79" s="73">
        <v>2150</v>
      </c>
      <c r="AS79" s="74">
        <v>2150</v>
      </c>
      <c r="AT79" s="75">
        <v>11515</v>
      </c>
      <c r="AU79" s="76">
        <v>11515</v>
      </c>
      <c r="AV79" s="76">
        <v>2790</v>
      </c>
      <c r="AW79" s="77">
        <v>2790</v>
      </c>
      <c r="AX79" s="78">
        <v>10875</v>
      </c>
      <c r="AY79" s="79">
        <f t="shared" si="53"/>
        <v>10875</v>
      </c>
      <c r="AZ79" s="80">
        <v>3430</v>
      </c>
      <c r="BA79" s="81">
        <v>3430</v>
      </c>
      <c r="BB79" s="78">
        <v>9510.9602552284978</v>
      </c>
      <c r="BC79" s="79">
        <f t="shared" si="54"/>
        <v>9510.9602552284978</v>
      </c>
      <c r="BD79" s="271">
        <f t="shared" si="42"/>
        <v>0.50405422965951896</v>
      </c>
      <c r="BE79" s="272">
        <f t="shared" si="55"/>
        <v>0.14341766847586637</v>
      </c>
    </row>
    <row r="80" spans="1:57" ht="40.5" customHeight="1">
      <c r="A80" t="s">
        <v>242</v>
      </c>
      <c r="B80" s="5"/>
      <c r="C80" s="64" t="s">
        <v>91</v>
      </c>
      <c r="D80" s="45"/>
      <c r="E80" s="65">
        <v>1</v>
      </c>
      <c r="F80" s="317" t="s">
        <v>2</v>
      </c>
      <c r="G80" s="283"/>
      <c r="H80" s="283">
        <v>0</v>
      </c>
      <c r="I80" s="283">
        <v>0</v>
      </c>
      <c r="J80" s="283">
        <v>12.5</v>
      </c>
      <c r="K80" s="283">
        <f t="shared" si="51"/>
        <v>0</v>
      </c>
      <c r="L80" s="283">
        <f t="shared" si="51"/>
        <v>0</v>
      </c>
      <c r="M80" s="283">
        <f t="shared" si="51"/>
        <v>1.25</v>
      </c>
      <c r="N80" s="283">
        <v>2</v>
      </c>
      <c r="O80" s="283">
        <v>0.5</v>
      </c>
      <c r="P80" s="283">
        <f>M80/100</f>
        <v>1.2500000000000001E-2</v>
      </c>
      <c r="Q80" s="363">
        <f t="shared" si="48"/>
        <v>1.2500000000000001E-2</v>
      </c>
      <c r="R80" s="279"/>
      <c r="S80" s="281" t="s">
        <v>346</v>
      </c>
      <c r="T80" s="282">
        <v>1</v>
      </c>
      <c r="U80" s="283"/>
      <c r="V80" s="283"/>
      <c r="W80" s="283"/>
      <c r="X80" s="283">
        <f t="shared" si="47"/>
        <v>0</v>
      </c>
      <c r="Y80" s="283">
        <f t="shared" si="47"/>
        <v>0</v>
      </c>
      <c r="Z80" s="283">
        <f t="shared" si="47"/>
        <v>0</v>
      </c>
      <c r="AA80" s="367">
        <f>Z80*Y80*X80</f>
        <v>0</v>
      </c>
      <c r="AB80" s="66">
        <v>9600</v>
      </c>
      <c r="AC80" s="67">
        <f t="shared" si="52"/>
        <v>9600</v>
      </c>
      <c r="AD80" s="68">
        <v>9310</v>
      </c>
      <c r="AE80" s="189"/>
      <c r="AF80" s="93">
        <v>9310</v>
      </c>
      <c r="AG80" s="93"/>
      <c r="AH80" s="95">
        <v>9120</v>
      </c>
      <c r="AI80" s="95"/>
      <c r="AJ80" s="97">
        <v>9120</v>
      </c>
      <c r="AK80" s="341"/>
      <c r="AL80" s="69">
        <v>8640</v>
      </c>
      <c r="AM80" s="70">
        <v>8640</v>
      </c>
      <c r="AN80" s="70">
        <v>960</v>
      </c>
      <c r="AO80" s="329">
        <v>960</v>
      </c>
      <c r="AP80" s="71">
        <v>8160</v>
      </c>
      <c r="AQ80" s="72">
        <v>8160</v>
      </c>
      <c r="AR80" s="73">
        <v>1440</v>
      </c>
      <c r="AS80" s="74">
        <v>1440</v>
      </c>
      <c r="AT80" s="75">
        <v>7730</v>
      </c>
      <c r="AU80" s="76">
        <v>7730</v>
      </c>
      <c r="AV80" s="76">
        <v>1870</v>
      </c>
      <c r="AW80" s="77">
        <v>1870</v>
      </c>
      <c r="AX80" s="78">
        <v>7300</v>
      </c>
      <c r="AY80" s="79">
        <f t="shared" si="53"/>
        <v>7300</v>
      </c>
      <c r="AZ80" s="80">
        <v>2300</v>
      </c>
      <c r="BA80" s="81">
        <v>2300</v>
      </c>
      <c r="BB80" s="78">
        <v>5320.0545169464649</v>
      </c>
      <c r="BC80" s="79">
        <f t="shared" si="54"/>
        <v>5320.0545169464649</v>
      </c>
      <c r="BD80" s="271">
        <f t="shared" si="42"/>
        <v>0.8044927865720598</v>
      </c>
      <c r="BE80" s="272">
        <f t="shared" si="55"/>
        <v>0.37216638978917049</v>
      </c>
    </row>
    <row r="81" spans="1:57" ht="40.5" customHeight="1">
      <c r="A81" t="s">
        <v>243</v>
      </c>
      <c r="B81" s="5"/>
      <c r="C81" s="64" t="s">
        <v>92</v>
      </c>
      <c r="D81" s="45"/>
      <c r="E81" s="65">
        <v>1</v>
      </c>
      <c r="F81" s="317" t="s">
        <v>2</v>
      </c>
      <c r="G81" s="283"/>
      <c r="H81" s="283">
        <v>0</v>
      </c>
      <c r="I81" s="283">
        <v>0</v>
      </c>
      <c r="J81" s="283">
        <v>25</v>
      </c>
      <c r="K81" s="283">
        <f t="shared" si="51"/>
        <v>0</v>
      </c>
      <c r="L81" s="283">
        <f t="shared" si="51"/>
        <v>0</v>
      </c>
      <c r="M81" s="283">
        <f t="shared" si="51"/>
        <v>2.5</v>
      </c>
      <c r="N81" s="283">
        <v>2</v>
      </c>
      <c r="O81" s="283">
        <v>0.5</v>
      </c>
      <c r="P81" s="283">
        <f>M81/100</f>
        <v>2.5000000000000001E-2</v>
      </c>
      <c r="Q81" s="363">
        <f t="shared" si="48"/>
        <v>2.5000000000000001E-2</v>
      </c>
      <c r="R81" s="279"/>
      <c r="S81" s="281" t="s">
        <v>346</v>
      </c>
      <c r="T81" s="282">
        <v>1</v>
      </c>
      <c r="U81" s="283"/>
      <c r="V81" s="283"/>
      <c r="W81" s="283"/>
      <c r="X81" s="283">
        <f t="shared" si="47"/>
        <v>0</v>
      </c>
      <c r="Y81" s="283">
        <f t="shared" si="47"/>
        <v>0</v>
      </c>
      <c r="Z81" s="283">
        <f t="shared" si="47"/>
        <v>0</v>
      </c>
      <c r="AA81" s="367">
        <f>Z81*Y81*X81</f>
        <v>0</v>
      </c>
      <c r="AB81" s="66">
        <v>16330</v>
      </c>
      <c r="AC81" s="67">
        <f t="shared" si="52"/>
        <v>16330</v>
      </c>
      <c r="AD81" s="68">
        <v>15840</v>
      </c>
      <c r="AE81" s="189"/>
      <c r="AF81" s="93">
        <v>15840</v>
      </c>
      <c r="AG81" s="93"/>
      <c r="AH81" s="95">
        <v>15510</v>
      </c>
      <c r="AI81" s="95"/>
      <c r="AJ81" s="97">
        <v>15510</v>
      </c>
      <c r="AK81" s="341"/>
      <c r="AL81" s="69">
        <v>14695</v>
      </c>
      <c r="AM81" s="70">
        <v>14695</v>
      </c>
      <c r="AN81" s="70">
        <v>1635</v>
      </c>
      <c r="AO81" s="329">
        <v>1635</v>
      </c>
      <c r="AP81" s="71">
        <v>13880</v>
      </c>
      <c r="AQ81" s="72">
        <v>13880</v>
      </c>
      <c r="AR81" s="73">
        <v>2450</v>
      </c>
      <c r="AS81" s="74">
        <v>2450</v>
      </c>
      <c r="AT81" s="75">
        <v>13145</v>
      </c>
      <c r="AU81" s="76">
        <v>13145</v>
      </c>
      <c r="AV81" s="76">
        <v>3185</v>
      </c>
      <c r="AW81" s="77">
        <v>3185</v>
      </c>
      <c r="AX81" s="78">
        <v>12415</v>
      </c>
      <c r="AY81" s="79">
        <f t="shared" si="53"/>
        <v>12415</v>
      </c>
      <c r="AZ81" s="80">
        <v>3915</v>
      </c>
      <c r="BA81" s="81">
        <v>3915</v>
      </c>
      <c r="BB81" s="78">
        <v>9461.3811889918834</v>
      </c>
      <c r="BC81" s="79">
        <f t="shared" si="54"/>
        <v>9461.3811889918834</v>
      </c>
      <c r="BD81" s="271">
        <f t="shared" si="42"/>
        <v>0.72596364883803743</v>
      </c>
      <c r="BE81" s="272">
        <f t="shared" si="55"/>
        <v>0.31217628293473576</v>
      </c>
    </row>
    <row r="82" spans="1:57" ht="40.5" customHeight="1">
      <c r="A82" t="s">
        <v>244</v>
      </c>
      <c r="B82" s="5"/>
      <c r="C82" s="64" t="s">
        <v>93</v>
      </c>
      <c r="D82" s="45"/>
      <c r="E82" s="65">
        <v>1</v>
      </c>
      <c r="F82" s="317" t="s">
        <v>2</v>
      </c>
      <c r="G82" s="283"/>
      <c r="H82" s="283">
        <v>0</v>
      </c>
      <c r="I82" s="283">
        <v>0</v>
      </c>
      <c r="J82" s="283">
        <v>12.5</v>
      </c>
      <c r="K82" s="283">
        <f t="shared" si="51"/>
        <v>0</v>
      </c>
      <c r="L82" s="283">
        <f t="shared" si="51"/>
        <v>0</v>
      </c>
      <c r="M82" s="283">
        <f t="shared" si="51"/>
        <v>1.25</v>
      </c>
      <c r="N82" s="283">
        <v>2</v>
      </c>
      <c r="O82" s="283">
        <v>0.5</v>
      </c>
      <c r="P82" s="283">
        <f t="shared" ref="P82:P88" si="56">M82/100</f>
        <v>1.2500000000000001E-2</v>
      </c>
      <c r="Q82" s="363">
        <f t="shared" si="48"/>
        <v>1.2500000000000001E-2</v>
      </c>
      <c r="R82" s="279"/>
      <c r="S82" s="281" t="s">
        <v>346</v>
      </c>
      <c r="T82" s="282">
        <v>1</v>
      </c>
      <c r="U82" s="283"/>
      <c r="V82" s="283"/>
      <c r="W82" s="283"/>
      <c r="X82" s="283">
        <f t="shared" ref="X82:Z93" si="57">U82/100</f>
        <v>0</v>
      </c>
      <c r="Y82" s="283">
        <f t="shared" si="57"/>
        <v>0</v>
      </c>
      <c r="Z82" s="283">
        <f t="shared" si="57"/>
        <v>0</v>
      </c>
      <c r="AA82" s="367">
        <f t="shared" ref="AA82:AA88" si="58">Z82*Y82*X82</f>
        <v>0</v>
      </c>
      <c r="AB82" s="66">
        <v>0</v>
      </c>
      <c r="AC82" s="67">
        <f t="shared" si="52"/>
        <v>0</v>
      </c>
      <c r="AD82" s="68">
        <v>0</v>
      </c>
      <c r="AE82" s="189"/>
      <c r="AF82" s="93">
        <v>0</v>
      </c>
      <c r="AG82" s="93"/>
      <c r="AH82" s="95">
        <v>0</v>
      </c>
      <c r="AI82" s="95"/>
      <c r="AJ82" s="97">
        <v>0</v>
      </c>
      <c r="AK82" s="341"/>
      <c r="AL82" s="69">
        <v>0</v>
      </c>
      <c r="AM82" s="70">
        <v>0</v>
      </c>
      <c r="AN82" s="70">
        <v>0</v>
      </c>
      <c r="AO82" s="329">
        <v>0</v>
      </c>
      <c r="AP82" s="71">
        <v>0</v>
      </c>
      <c r="AQ82" s="72">
        <v>0</v>
      </c>
      <c r="AR82" s="73">
        <v>0</v>
      </c>
      <c r="AS82" s="74">
        <v>0</v>
      </c>
      <c r="AT82" s="75">
        <v>0</v>
      </c>
      <c r="AU82" s="76">
        <v>0</v>
      </c>
      <c r="AV82" s="76">
        <v>0</v>
      </c>
      <c r="AW82" s="77">
        <v>0</v>
      </c>
      <c r="AX82" s="78">
        <v>0</v>
      </c>
      <c r="AY82" s="79">
        <f t="shared" si="53"/>
        <v>0</v>
      </c>
      <c r="AZ82" s="80">
        <v>0</v>
      </c>
      <c r="BA82" s="81">
        <v>0</v>
      </c>
      <c r="BB82" s="78"/>
      <c r="BC82" s="79">
        <f t="shared" si="54"/>
        <v>0</v>
      </c>
      <c r="BD82" s="271" t="e">
        <f t="shared" si="42"/>
        <v>#DIV/0!</v>
      </c>
      <c r="BE82" s="272" t="e">
        <f t="shared" si="55"/>
        <v>#DIV/0!</v>
      </c>
    </row>
    <row r="83" spans="1:57" ht="40.5" customHeight="1">
      <c r="A83" t="s">
        <v>245</v>
      </c>
      <c r="B83" s="5"/>
      <c r="C83" s="64" t="s">
        <v>94</v>
      </c>
      <c r="D83" s="45"/>
      <c r="E83" s="65">
        <v>1</v>
      </c>
      <c r="F83" s="317" t="s">
        <v>2</v>
      </c>
      <c r="G83" s="283"/>
      <c r="H83" s="283">
        <v>0</v>
      </c>
      <c r="I83" s="283">
        <v>0</v>
      </c>
      <c r="J83" s="283">
        <v>25</v>
      </c>
      <c r="K83" s="283">
        <f t="shared" si="51"/>
        <v>0</v>
      </c>
      <c r="L83" s="283">
        <f t="shared" si="51"/>
        <v>0</v>
      </c>
      <c r="M83" s="283">
        <f t="shared" si="51"/>
        <v>2.5</v>
      </c>
      <c r="N83" s="283">
        <v>2</v>
      </c>
      <c r="O83" s="283">
        <v>0.5</v>
      </c>
      <c r="P83" s="283">
        <f t="shared" si="56"/>
        <v>2.5000000000000001E-2</v>
      </c>
      <c r="Q83" s="363">
        <f t="shared" si="48"/>
        <v>2.5000000000000001E-2</v>
      </c>
      <c r="R83" s="279"/>
      <c r="S83" s="281" t="s">
        <v>346</v>
      </c>
      <c r="T83" s="282">
        <v>1</v>
      </c>
      <c r="U83" s="283"/>
      <c r="V83" s="283"/>
      <c r="W83" s="283"/>
      <c r="X83" s="283">
        <f t="shared" si="57"/>
        <v>0</v>
      </c>
      <c r="Y83" s="283">
        <f t="shared" si="57"/>
        <v>0</v>
      </c>
      <c r="Z83" s="283">
        <f t="shared" si="57"/>
        <v>0</v>
      </c>
      <c r="AA83" s="367">
        <f t="shared" si="58"/>
        <v>0</v>
      </c>
      <c r="AB83" s="66">
        <v>0</v>
      </c>
      <c r="AC83" s="67">
        <f t="shared" si="52"/>
        <v>0</v>
      </c>
      <c r="AD83" s="68">
        <v>0</v>
      </c>
      <c r="AE83" s="189"/>
      <c r="AF83" s="93">
        <v>0</v>
      </c>
      <c r="AG83" s="93"/>
      <c r="AH83" s="95">
        <v>0</v>
      </c>
      <c r="AI83" s="95"/>
      <c r="AJ83" s="97">
        <v>0</v>
      </c>
      <c r="AK83" s="341"/>
      <c r="AL83" s="69">
        <v>0</v>
      </c>
      <c r="AM83" s="70">
        <v>0</v>
      </c>
      <c r="AN83" s="70">
        <v>0</v>
      </c>
      <c r="AO83" s="329">
        <v>0</v>
      </c>
      <c r="AP83" s="71">
        <v>0</v>
      </c>
      <c r="AQ83" s="72">
        <v>0</v>
      </c>
      <c r="AR83" s="73">
        <v>0</v>
      </c>
      <c r="AS83" s="74">
        <v>0</v>
      </c>
      <c r="AT83" s="75">
        <v>0</v>
      </c>
      <c r="AU83" s="76">
        <v>0</v>
      </c>
      <c r="AV83" s="76">
        <v>0</v>
      </c>
      <c r="AW83" s="77">
        <v>0</v>
      </c>
      <c r="AX83" s="78">
        <v>0</v>
      </c>
      <c r="AY83" s="79">
        <f t="shared" si="53"/>
        <v>0</v>
      </c>
      <c r="AZ83" s="80">
        <v>0</v>
      </c>
      <c r="BA83" s="81">
        <v>0</v>
      </c>
      <c r="BB83" s="78"/>
      <c r="BC83" s="79">
        <f t="shared" si="54"/>
        <v>0</v>
      </c>
      <c r="BD83" s="271" t="e">
        <f t="shared" si="42"/>
        <v>#DIV/0!</v>
      </c>
      <c r="BE83" s="272" t="e">
        <f t="shared" si="55"/>
        <v>#DIV/0!</v>
      </c>
    </row>
    <row r="84" spans="1:57" ht="40.5" customHeight="1">
      <c r="A84" t="s">
        <v>246</v>
      </c>
      <c r="B84" s="5"/>
      <c r="C84" s="64" t="s">
        <v>95</v>
      </c>
      <c r="D84" s="45"/>
      <c r="E84" s="65">
        <v>1</v>
      </c>
      <c r="F84" s="317" t="s">
        <v>2</v>
      </c>
      <c r="G84" s="359"/>
      <c r="H84" s="283">
        <v>0</v>
      </c>
      <c r="I84" s="283">
        <v>0</v>
      </c>
      <c r="J84" s="283">
        <v>12.5</v>
      </c>
      <c r="K84" s="283">
        <f t="shared" ref="K84:M93" si="59">H84/10</f>
        <v>0</v>
      </c>
      <c r="L84" s="283">
        <f t="shared" si="59"/>
        <v>0</v>
      </c>
      <c r="M84" s="283">
        <f t="shared" si="59"/>
        <v>1.25</v>
      </c>
      <c r="N84" s="283">
        <v>2</v>
      </c>
      <c r="O84" s="283">
        <v>0.5</v>
      </c>
      <c r="P84" s="283">
        <f t="shared" si="56"/>
        <v>1.2500000000000001E-2</v>
      </c>
      <c r="Q84" s="363">
        <f t="shared" si="48"/>
        <v>1.2500000000000001E-2</v>
      </c>
      <c r="R84" s="279"/>
      <c r="S84" s="281" t="s">
        <v>346</v>
      </c>
      <c r="T84" s="282">
        <v>1</v>
      </c>
      <c r="U84" s="283"/>
      <c r="V84" s="283"/>
      <c r="W84" s="283"/>
      <c r="X84" s="283">
        <f t="shared" si="57"/>
        <v>0</v>
      </c>
      <c r="Y84" s="283">
        <f t="shared" si="57"/>
        <v>0</v>
      </c>
      <c r="Z84" s="283">
        <f t="shared" si="57"/>
        <v>0</v>
      </c>
      <c r="AA84" s="367">
        <f t="shared" si="58"/>
        <v>0</v>
      </c>
      <c r="AB84" s="66">
        <v>0</v>
      </c>
      <c r="AC84" s="67">
        <f t="shared" si="52"/>
        <v>0</v>
      </c>
      <c r="AD84" s="68">
        <v>0</v>
      </c>
      <c r="AE84" s="189"/>
      <c r="AF84" s="93">
        <v>0</v>
      </c>
      <c r="AG84" s="93"/>
      <c r="AH84" s="95">
        <v>0</v>
      </c>
      <c r="AI84" s="95"/>
      <c r="AJ84" s="97">
        <v>0</v>
      </c>
      <c r="AK84" s="341"/>
      <c r="AL84" s="69">
        <v>0</v>
      </c>
      <c r="AM84" s="70">
        <v>0</v>
      </c>
      <c r="AN84" s="70">
        <v>0</v>
      </c>
      <c r="AO84" s="329">
        <v>0</v>
      </c>
      <c r="AP84" s="71">
        <v>0</v>
      </c>
      <c r="AQ84" s="72">
        <v>0</v>
      </c>
      <c r="AR84" s="73">
        <v>0</v>
      </c>
      <c r="AS84" s="74">
        <v>0</v>
      </c>
      <c r="AT84" s="75">
        <v>0</v>
      </c>
      <c r="AU84" s="76">
        <v>0</v>
      </c>
      <c r="AV84" s="76">
        <v>0</v>
      </c>
      <c r="AW84" s="77">
        <v>0</v>
      </c>
      <c r="AX84" s="78">
        <v>0</v>
      </c>
      <c r="AY84" s="79">
        <f t="shared" si="53"/>
        <v>0</v>
      </c>
      <c r="AZ84" s="80">
        <v>0</v>
      </c>
      <c r="BA84" s="81">
        <v>0</v>
      </c>
      <c r="BB84" s="78"/>
      <c r="BC84" s="79">
        <f t="shared" si="54"/>
        <v>0</v>
      </c>
      <c r="BD84" s="271" t="e">
        <f t="shared" si="42"/>
        <v>#DIV/0!</v>
      </c>
      <c r="BE84" s="272" t="e">
        <f t="shared" si="55"/>
        <v>#DIV/0!</v>
      </c>
    </row>
    <row r="85" spans="1:57" ht="40.5" customHeight="1">
      <c r="A85" t="s">
        <v>247</v>
      </c>
      <c r="B85" s="5"/>
      <c r="C85" s="64" t="s">
        <v>96</v>
      </c>
      <c r="D85" s="45"/>
      <c r="E85" s="65">
        <v>1</v>
      </c>
      <c r="F85" s="317" t="s">
        <v>2</v>
      </c>
      <c r="G85" s="283"/>
      <c r="H85" s="283">
        <v>0</v>
      </c>
      <c r="I85" s="283">
        <v>0</v>
      </c>
      <c r="J85" s="283">
        <v>25</v>
      </c>
      <c r="K85" s="283">
        <f t="shared" si="59"/>
        <v>0</v>
      </c>
      <c r="L85" s="283">
        <f t="shared" si="59"/>
        <v>0</v>
      </c>
      <c r="M85" s="283">
        <f t="shared" si="59"/>
        <v>2.5</v>
      </c>
      <c r="N85" s="283">
        <v>2</v>
      </c>
      <c r="O85" s="283">
        <v>0.5</v>
      </c>
      <c r="P85" s="283">
        <f t="shared" si="56"/>
        <v>2.5000000000000001E-2</v>
      </c>
      <c r="Q85" s="363">
        <f t="shared" si="48"/>
        <v>2.5000000000000001E-2</v>
      </c>
      <c r="R85" s="279"/>
      <c r="S85" s="281" t="s">
        <v>346</v>
      </c>
      <c r="T85" s="282">
        <v>1</v>
      </c>
      <c r="U85" s="283"/>
      <c r="V85" s="283"/>
      <c r="W85" s="283"/>
      <c r="X85" s="283">
        <f t="shared" si="57"/>
        <v>0</v>
      </c>
      <c r="Y85" s="283">
        <f t="shared" si="57"/>
        <v>0</v>
      </c>
      <c r="Z85" s="283">
        <f t="shared" si="57"/>
        <v>0</v>
      </c>
      <c r="AA85" s="367">
        <f t="shared" si="58"/>
        <v>0</v>
      </c>
      <c r="AB85" s="66">
        <v>0</v>
      </c>
      <c r="AC85" s="67">
        <f t="shared" si="52"/>
        <v>0</v>
      </c>
      <c r="AD85" s="68">
        <v>0</v>
      </c>
      <c r="AE85" s="189"/>
      <c r="AF85" s="93">
        <v>0</v>
      </c>
      <c r="AG85" s="93"/>
      <c r="AH85" s="95">
        <v>0</v>
      </c>
      <c r="AI85" s="95"/>
      <c r="AJ85" s="97">
        <v>0</v>
      </c>
      <c r="AK85" s="341"/>
      <c r="AL85" s="69">
        <v>0</v>
      </c>
      <c r="AM85" s="70">
        <v>0</v>
      </c>
      <c r="AN85" s="70">
        <v>0</v>
      </c>
      <c r="AO85" s="329">
        <v>0</v>
      </c>
      <c r="AP85" s="71">
        <v>0</v>
      </c>
      <c r="AQ85" s="72">
        <v>0</v>
      </c>
      <c r="AR85" s="73">
        <v>0</v>
      </c>
      <c r="AS85" s="74">
        <v>0</v>
      </c>
      <c r="AT85" s="75">
        <v>0</v>
      </c>
      <c r="AU85" s="76">
        <v>0</v>
      </c>
      <c r="AV85" s="76">
        <v>0</v>
      </c>
      <c r="AW85" s="77">
        <v>0</v>
      </c>
      <c r="AX85" s="78">
        <v>0</v>
      </c>
      <c r="AY85" s="79">
        <f t="shared" si="53"/>
        <v>0</v>
      </c>
      <c r="AZ85" s="80">
        <v>0</v>
      </c>
      <c r="BA85" s="81">
        <v>0</v>
      </c>
      <c r="BB85" s="78"/>
      <c r="BC85" s="79">
        <f t="shared" si="54"/>
        <v>0</v>
      </c>
      <c r="BD85" s="271" t="e">
        <f t="shared" si="42"/>
        <v>#DIV/0!</v>
      </c>
      <c r="BE85" s="272" t="e">
        <f t="shared" si="55"/>
        <v>#DIV/0!</v>
      </c>
    </row>
    <row r="86" spans="1:57" ht="40.5" customHeight="1">
      <c r="A86" t="s">
        <v>248</v>
      </c>
      <c r="B86" s="5"/>
      <c r="C86" s="64" t="s">
        <v>97</v>
      </c>
      <c r="D86" s="45"/>
      <c r="E86" s="65">
        <v>1</v>
      </c>
      <c r="F86" s="317" t="s">
        <v>2</v>
      </c>
      <c r="G86" s="283"/>
      <c r="H86" s="283">
        <v>0</v>
      </c>
      <c r="I86" s="283">
        <v>0</v>
      </c>
      <c r="J86" s="283">
        <v>12.5</v>
      </c>
      <c r="K86" s="283">
        <f t="shared" si="59"/>
        <v>0</v>
      </c>
      <c r="L86" s="283">
        <f t="shared" si="59"/>
        <v>0</v>
      </c>
      <c r="M86" s="283">
        <f t="shared" si="59"/>
        <v>1.25</v>
      </c>
      <c r="N86" s="283">
        <v>2</v>
      </c>
      <c r="O86" s="283">
        <v>0.5</v>
      </c>
      <c r="P86" s="283">
        <f t="shared" si="56"/>
        <v>1.2500000000000001E-2</v>
      </c>
      <c r="Q86" s="363">
        <f t="shared" si="48"/>
        <v>1.2500000000000001E-2</v>
      </c>
      <c r="R86" s="279"/>
      <c r="S86" s="281" t="s">
        <v>346</v>
      </c>
      <c r="T86" s="282">
        <v>1</v>
      </c>
      <c r="U86" s="283"/>
      <c r="V86" s="283"/>
      <c r="W86" s="283"/>
      <c r="X86" s="283">
        <f t="shared" si="57"/>
        <v>0</v>
      </c>
      <c r="Y86" s="283">
        <f t="shared" si="57"/>
        <v>0</v>
      </c>
      <c r="Z86" s="283">
        <f t="shared" si="57"/>
        <v>0</v>
      </c>
      <c r="AA86" s="367">
        <f t="shared" si="58"/>
        <v>0</v>
      </c>
      <c r="AB86" s="66">
        <v>0</v>
      </c>
      <c r="AC86" s="67">
        <f t="shared" si="52"/>
        <v>0</v>
      </c>
      <c r="AD86" s="68">
        <v>0</v>
      </c>
      <c r="AE86" s="189"/>
      <c r="AF86" s="93">
        <v>0</v>
      </c>
      <c r="AG86" s="93"/>
      <c r="AH86" s="95">
        <v>0</v>
      </c>
      <c r="AI86" s="95"/>
      <c r="AJ86" s="97">
        <v>0</v>
      </c>
      <c r="AK86" s="341"/>
      <c r="AL86" s="69">
        <v>0</v>
      </c>
      <c r="AM86" s="70">
        <v>0</v>
      </c>
      <c r="AN86" s="70">
        <v>0</v>
      </c>
      <c r="AO86" s="329">
        <v>0</v>
      </c>
      <c r="AP86" s="71">
        <v>0</v>
      </c>
      <c r="AQ86" s="72">
        <v>0</v>
      </c>
      <c r="AR86" s="73">
        <v>0</v>
      </c>
      <c r="AS86" s="74">
        <v>0</v>
      </c>
      <c r="AT86" s="75">
        <v>0</v>
      </c>
      <c r="AU86" s="76">
        <v>0</v>
      </c>
      <c r="AV86" s="76">
        <v>0</v>
      </c>
      <c r="AW86" s="77">
        <v>0</v>
      </c>
      <c r="AX86" s="78">
        <v>0</v>
      </c>
      <c r="AY86" s="79">
        <f t="shared" si="53"/>
        <v>0</v>
      </c>
      <c r="AZ86" s="80">
        <v>0</v>
      </c>
      <c r="BA86" s="81">
        <v>0</v>
      </c>
      <c r="BB86" s="78"/>
      <c r="BC86" s="79">
        <f t="shared" si="54"/>
        <v>0</v>
      </c>
      <c r="BD86" s="271" t="e">
        <f t="shared" si="42"/>
        <v>#DIV/0!</v>
      </c>
      <c r="BE86" s="272" t="e">
        <f t="shared" si="55"/>
        <v>#DIV/0!</v>
      </c>
    </row>
    <row r="87" spans="1:57" ht="40.5" customHeight="1">
      <c r="A87" t="s">
        <v>249</v>
      </c>
      <c r="B87" s="5"/>
      <c r="C87" s="64" t="s">
        <v>98</v>
      </c>
      <c r="D87" s="45"/>
      <c r="E87" s="65">
        <v>1</v>
      </c>
      <c r="F87" s="317" t="s">
        <v>2</v>
      </c>
      <c r="G87" s="283"/>
      <c r="H87" s="283">
        <v>0</v>
      </c>
      <c r="I87" s="283">
        <v>0</v>
      </c>
      <c r="J87" s="283">
        <v>25</v>
      </c>
      <c r="K87" s="283">
        <f t="shared" si="59"/>
        <v>0</v>
      </c>
      <c r="L87" s="283">
        <f t="shared" si="59"/>
        <v>0</v>
      </c>
      <c r="M87" s="283">
        <f t="shared" si="59"/>
        <v>2.5</v>
      </c>
      <c r="N87" s="283">
        <v>2</v>
      </c>
      <c r="O87" s="283">
        <v>0.5</v>
      </c>
      <c r="P87" s="283">
        <f t="shared" si="56"/>
        <v>2.5000000000000001E-2</v>
      </c>
      <c r="Q87" s="363">
        <f t="shared" si="48"/>
        <v>2.5000000000000001E-2</v>
      </c>
      <c r="R87" s="279"/>
      <c r="S87" s="281" t="s">
        <v>346</v>
      </c>
      <c r="T87" s="282">
        <v>1</v>
      </c>
      <c r="U87" s="283"/>
      <c r="V87" s="283"/>
      <c r="W87" s="283"/>
      <c r="X87" s="283">
        <f t="shared" si="57"/>
        <v>0</v>
      </c>
      <c r="Y87" s="283">
        <f t="shared" si="57"/>
        <v>0</v>
      </c>
      <c r="Z87" s="283">
        <f t="shared" si="57"/>
        <v>0</v>
      </c>
      <c r="AA87" s="367">
        <f t="shared" si="58"/>
        <v>0</v>
      </c>
      <c r="AB87" s="66">
        <v>0</v>
      </c>
      <c r="AC87" s="67">
        <f t="shared" si="52"/>
        <v>0</v>
      </c>
      <c r="AD87" s="68">
        <v>0</v>
      </c>
      <c r="AE87" s="189"/>
      <c r="AF87" s="93">
        <v>0</v>
      </c>
      <c r="AG87" s="93"/>
      <c r="AH87" s="95">
        <v>0</v>
      </c>
      <c r="AI87" s="95"/>
      <c r="AJ87" s="97">
        <v>0</v>
      </c>
      <c r="AK87" s="341"/>
      <c r="AL87" s="69">
        <v>0</v>
      </c>
      <c r="AM87" s="70">
        <v>0</v>
      </c>
      <c r="AN87" s="70">
        <v>0</v>
      </c>
      <c r="AO87" s="329">
        <v>0</v>
      </c>
      <c r="AP87" s="71">
        <v>0</v>
      </c>
      <c r="AQ87" s="72">
        <v>0</v>
      </c>
      <c r="AR87" s="73">
        <v>0</v>
      </c>
      <c r="AS87" s="74">
        <v>0</v>
      </c>
      <c r="AT87" s="75">
        <v>0</v>
      </c>
      <c r="AU87" s="76">
        <v>0</v>
      </c>
      <c r="AV87" s="76">
        <v>0</v>
      </c>
      <c r="AW87" s="77">
        <v>0</v>
      </c>
      <c r="AX87" s="78">
        <v>0</v>
      </c>
      <c r="AY87" s="79">
        <f t="shared" si="53"/>
        <v>0</v>
      </c>
      <c r="AZ87" s="80">
        <v>0</v>
      </c>
      <c r="BA87" s="81">
        <v>0</v>
      </c>
      <c r="BB87" s="78"/>
      <c r="BC87" s="79">
        <f t="shared" si="54"/>
        <v>0</v>
      </c>
      <c r="BD87" s="271" t="e">
        <f t="shared" si="42"/>
        <v>#DIV/0!</v>
      </c>
      <c r="BE87" s="272" t="e">
        <f t="shared" si="55"/>
        <v>#DIV/0!</v>
      </c>
    </row>
    <row r="88" spans="1:57" ht="40.5" customHeight="1">
      <c r="A88" t="s">
        <v>250</v>
      </c>
      <c r="B88" s="5"/>
      <c r="C88" s="64" t="s">
        <v>99</v>
      </c>
      <c r="D88" s="45"/>
      <c r="E88" s="65">
        <v>1</v>
      </c>
      <c r="F88" s="317" t="s">
        <v>2</v>
      </c>
      <c r="G88" s="283"/>
      <c r="H88" s="283">
        <v>0</v>
      </c>
      <c r="I88" s="283">
        <v>0</v>
      </c>
      <c r="J88" s="283">
        <v>12.5</v>
      </c>
      <c r="K88" s="283">
        <f t="shared" si="59"/>
        <v>0</v>
      </c>
      <c r="L88" s="283">
        <f t="shared" si="59"/>
        <v>0</v>
      </c>
      <c r="M88" s="283">
        <f t="shared" si="59"/>
        <v>1.25</v>
      </c>
      <c r="N88" s="283">
        <v>2</v>
      </c>
      <c r="O88" s="283">
        <v>0.5</v>
      </c>
      <c r="P88" s="283">
        <f t="shared" si="56"/>
        <v>1.2500000000000001E-2</v>
      </c>
      <c r="Q88" s="363">
        <f t="shared" si="48"/>
        <v>1.2500000000000001E-2</v>
      </c>
      <c r="R88" s="279"/>
      <c r="S88" s="281" t="s">
        <v>346</v>
      </c>
      <c r="T88" s="282">
        <v>1</v>
      </c>
      <c r="U88" s="283"/>
      <c r="V88" s="283"/>
      <c r="W88" s="283"/>
      <c r="X88" s="283">
        <f t="shared" si="57"/>
        <v>0</v>
      </c>
      <c r="Y88" s="283">
        <f t="shared" si="57"/>
        <v>0</v>
      </c>
      <c r="Z88" s="283">
        <f t="shared" si="57"/>
        <v>0</v>
      </c>
      <c r="AA88" s="367">
        <f t="shared" si="58"/>
        <v>0</v>
      </c>
      <c r="AB88" s="66">
        <v>0</v>
      </c>
      <c r="AC88" s="67">
        <f t="shared" si="52"/>
        <v>0</v>
      </c>
      <c r="AD88" s="68">
        <v>0</v>
      </c>
      <c r="AE88" s="189"/>
      <c r="AF88" s="93">
        <v>0</v>
      </c>
      <c r="AG88" s="93"/>
      <c r="AH88" s="95">
        <v>0</v>
      </c>
      <c r="AI88" s="95"/>
      <c r="AJ88" s="97">
        <v>0</v>
      </c>
      <c r="AK88" s="341"/>
      <c r="AL88" s="69">
        <v>0</v>
      </c>
      <c r="AM88" s="70">
        <v>0</v>
      </c>
      <c r="AN88" s="70">
        <v>0</v>
      </c>
      <c r="AO88" s="329">
        <v>0</v>
      </c>
      <c r="AP88" s="71">
        <v>0</v>
      </c>
      <c r="AQ88" s="72">
        <v>0</v>
      </c>
      <c r="AR88" s="73">
        <v>0</v>
      </c>
      <c r="AS88" s="74">
        <v>0</v>
      </c>
      <c r="AT88" s="75">
        <v>0</v>
      </c>
      <c r="AU88" s="76">
        <v>0</v>
      </c>
      <c r="AV88" s="76">
        <v>0</v>
      </c>
      <c r="AW88" s="77">
        <v>0</v>
      </c>
      <c r="AX88" s="78">
        <v>0</v>
      </c>
      <c r="AY88" s="79">
        <f t="shared" si="53"/>
        <v>0</v>
      </c>
      <c r="AZ88" s="80">
        <v>0</v>
      </c>
      <c r="BA88" s="81">
        <v>0</v>
      </c>
      <c r="BB88" s="78"/>
      <c r="BC88" s="79">
        <f t="shared" si="54"/>
        <v>0</v>
      </c>
      <c r="BD88" s="271" t="e">
        <f t="shared" si="42"/>
        <v>#DIV/0!</v>
      </c>
      <c r="BE88" s="272" t="e">
        <f t="shared" si="55"/>
        <v>#DIV/0!</v>
      </c>
    </row>
    <row r="89" spans="1:57" ht="40.5" customHeight="1">
      <c r="A89" t="s">
        <v>251</v>
      </c>
      <c r="B89" s="5"/>
      <c r="C89" s="64" t="s">
        <v>100</v>
      </c>
      <c r="D89" s="45"/>
      <c r="E89" s="65">
        <v>1</v>
      </c>
      <c r="F89" s="317" t="s">
        <v>2</v>
      </c>
      <c r="G89" s="283"/>
      <c r="H89" s="283">
        <v>0</v>
      </c>
      <c r="I89" s="283">
        <v>0</v>
      </c>
      <c r="J89" s="283">
        <v>25</v>
      </c>
      <c r="K89" s="283">
        <f t="shared" si="59"/>
        <v>0</v>
      </c>
      <c r="L89" s="283">
        <f t="shared" si="59"/>
        <v>0</v>
      </c>
      <c r="M89" s="283">
        <f t="shared" si="59"/>
        <v>2.5</v>
      </c>
      <c r="N89" s="283">
        <v>2</v>
      </c>
      <c r="O89" s="283">
        <v>0.5</v>
      </c>
      <c r="P89" s="283">
        <f>M89/100</f>
        <v>2.5000000000000001E-2</v>
      </c>
      <c r="Q89" s="363">
        <f t="shared" si="48"/>
        <v>2.5000000000000001E-2</v>
      </c>
      <c r="R89" s="279"/>
      <c r="S89" s="281" t="s">
        <v>346</v>
      </c>
      <c r="T89" s="282">
        <v>1</v>
      </c>
      <c r="U89" s="283"/>
      <c r="V89" s="283"/>
      <c r="W89" s="283"/>
      <c r="X89" s="283">
        <f t="shared" si="57"/>
        <v>0</v>
      </c>
      <c r="Y89" s="283">
        <f t="shared" si="57"/>
        <v>0</v>
      </c>
      <c r="Z89" s="283">
        <f t="shared" si="57"/>
        <v>0</v>
      </c>
      <c r="AA89" s="367">
        <f>Z89*Y89*X89</f>
        <v>0</v>
      </c>
      <c r="AB89" s="66">
        <v>0</v>
      </c>
      <c r="AC89" s="67">
        <f t="shared" si="52"/>
        <v>0</v>
      </c>
      <c r="AD89" s="68">
        <v>0</v>
      </c>
      <c r="AE89" s="189"/>
      <c r="AF89" s="93">
        <v>0</v>
      </c>
      <c r="AG89" s="93"/>
      <c r="AH89" s="95">
        <v>0</v>
      </c>
      <c r="AI89" s="95"/>
      <c r="AJ89" s="97">
        <v>0</v>
      </c>
      <c r="AK89" s="341"/>
      <c r="AL89" s="69">
        <v>0</v>
      </c>
      <c r="AM89" s="70">
        <v>0</v>
      </c>
      <c r="AN89" s="70">
        <v>0</v>
      </c>
      <c r="AO89" s="329">
        <v>0</v>
      </c>
      <c r="AP89" s="71">
        <v>0</v>
      </c>
      <c r="AQ89" s="72">
        <v>0</v>
      </c>
      <c r="AR89" s="73">
        <v>0</v>
      </c>
      <c r="AS89" s="74">
        <v>0</v>
      </c>
      <c r="AT89" s="75">
        <v>0</v>
      </c>
      <c r="AU89" s="76">
        <v>0</v>
      </c>
      <c r="AV89" s="76">
        <v>0</v>
      </c>
      <c r="AW89" s="77">
        <v>0</v>
      </c>
      <c r="AX89" s="78">
        <v>0</v>
      </c>
      <c r="AY89" s="79">
        <f t="shared" si="53"/>
        <v>0</v>
      </c>
      <c r="AZ89" s="80">
        <v>0</v>
      </c>
      <c r="BA89" s="81">
        <v>0</v>
      </c>
      <c r="BB89" s="78"/>
      <c r="BC89" s="79">
        <f t="shared" si="54"/>
        <v>0</v>
      </c>
      <c r="BD89" s="271" t="e">
        <f t="shared" si="42"/>
        <v>#DIV/0!</v>
      </c>
      <c r="BE89" s="272" t="e">
        <f t="shared" si="55"/>
        <v>#DIV/0!</v>
      </c>
    </row>
    <row r="90" spans="1:57" ht="40.5" customHeight="1">
      <c r="A90" t="s">
        <v>252</v>
      </c>
      <c r="B90" s="5"/>
      <c r="C90" s="64" t="s">
        <v>101</v>
      </c>
      <c r="D90" s="45"/>
      <c r="E90" s="65">
        <v>1</v>
      </c>
      <c r="F90" s="317" t="s">
        <v>2</v>
      </c>
      <c r="G90" s="283"/>
      <c r="H90" s="283">
        <v>0</v>
      </c>
      <c r="I90" s="283">
        <v>0</v>
      </c>
      <c r="J90" s="283">
        <v>12.5</v>
      </c>
      <c r="K90" s="283">
        <f t="shared" si="59"/>
        <v>0</v>
      </c>
      <c r="L90" s="283">
        <f t="shared" si="59"/>
        <v>0</v>
      </c>
      <c r="M90" s="283">
        <f t="shared" si="59"/>
        <v>1.25</v>
      </c>
      <c r="N90" s="283">
        <v>2</v>
      </c>
      <c r="O90" s="283">
        <v>0.5</v>
      </c>
      <c r="P90" s="283">
        <f>M90/100</f>
        <v>1.2500000000000001E-2</v>
      </c>
      <c r="Q90" s="363">
        <f t="shared" si="48"/>
        <v>1.2500000000000001E-2</v>
      </c>
      <c r="R90" s="279"/>
      <c r="S90" s="281" t="s">
        <v>346</v>
      </c>
      <c r="T90" s="282">
        <v>1</v>
      </c>
      <c r="U90" s="283"/>
      <c r="V90" s="283"/>
      <c r="W90" s="283"/>
      <c r="X90" s="283">
        <f t="shared" si="57"/>
        <v>0</v>
      </c>
      <c r="Y90" s="283">
        <f t="shared" si="57"/>
        <v>0</v>
      </c>
      <c r="Z90" s="283">
        <f t="shared" si="57"/>
        <v>0</v>
      </c>
      <c r="AA90" s="367">
        <f>Z90*Y90*X90</f>
        <v>0</v>
      </c>
      <c r="AB90" s="66">
        <v>0</v>
      </c>
      <c r="AC90" s="67">
        <f t="shared" si="52"/>
        <v>0</v>
      </c>
      <c r="AD90" s="68">
        <v>0</v>
      </c>
      <c r="AE90" s="189"/>
      <c r="AF90" s="93">
        <v>0</v>
      </c>
      <c r="AG90" s="93"/>
      <c r="AH90" s="95">
        <v>0</v>
      </c>
      <c r="AI90" s="95"/>
      <c r="AJ90" s="97">
        <v>0</v>
      </c>
      <c r="AK90" s="341"/>
      <c r="AL90" s="69">
        <v>0</v>
      </c>
      <c r="AM90" s="70">
        <v>0</v>
      </c>
      <c r="AN90" s="70">
        <v>0</v>
      </c>
      <c r="AO90" s="329">
        <v>0</v>
      </c>
      <c r="AP90" s="71">
        <v>0</v>
      </c>
      <c r="AQ90" s="72">
        <v>0</v>
      </c>
      <c r="AR90" s="73">
        <v>0</v>
      </c>
      <c r="AS90" s="74">
        <v>0</v>
      </c>
      <c r="AT90" s="75">
        <v>0</v>
      </c>
      <c r="AU90" s="76">
        <v>0</v>
      </c>
      <c r="AV90" s="76">
        <v>0</v>
      </c>
      <c r="AW90" s="77">
        <v>0</v>
      </c>
      <c r="AX90" s="78">
        <v>0</v>
      </c>
      <c r="AY90" s="79">
        <f t="shared" si="53"/>
        <v>0</v>
      </c>
      <c r="AZ90" s="80">
        <v>0</v>
      </c>
      <c r="BA90" s="81">
        <v>0</v>
      </c>
      <c r="BB90" s="78"/>
      <c r="BC90" s="79">
        <f t="shared" si="54"/>
        <v>0</v>
      </c>
      <c r="BD90" s="271" t="e">
        <f t="shared" si="42"/>
        <v>#DIV/0!</v>
      </c>
      <c r="BE90" s="272" t="e">
        <f t="shared" si="55"/>
        <v>#DIV/0!</v>
      </c>
    </row>
    <row r="91" spans="1:57" ht="40.5" customHeight="1">
      <c r="A91" t="s">
        <v>253</v>
      </c>
      <c r="B91" s="5"/>
      <c r="C91" s="64" t="s">
        <v>102</v>
      </c>
      <c r="D91" s="45"/>
      <c r="E91" s="65">
        <v>1</v>
      </c>
      <c r="F91" s="317" t="s">
        <v>2</v>
      </c>
      <c r="G91" s="283"/>
      <c r="H91" s="283">
        <v>0</v>
      </c>
      <c r="I91" s="283">
        <v>0</v>
      </c>
      <c r="J91" s="283">
        <v>25</v>
      </c>
      <c r="K91" s="283">
        <f t="shared" si="59"/>
        <v>0</v>
      </c>
      <c r="L91" s="283">
        <f t="shared" si="59"/>
        <v>0</v>
      </c>
      <c r="M91" s="283">
        <f t="shared" si="59"/>
        <v>2.5</v>
      </c>
      <c r="N91" s="283">
        <v>2</v>
      </c>
      <c r="O91" s="283">
        <v>0.5</v>
      </c>
      <c r="P91" s="283">
        <f>M91/100</f>
        <v>2.5000000000000001E-2</v>
      </c>
      <c r="Q91" s="363">
        <f t="shared" si="48"/>
        <v>2.5000000000000001E-2</v>
      </c>
      <c r="R91" s="279"/>
      <c r="S91" s="281" t="s">
        <v>346</v>
      </c>
      <c r="T91" s="282">
        <v>1</v>
      </c>
      <c r="U91" s="283"/>
      <c r="V91" s="283"/>
      <c r="W91" s="283"/>
      <c r="X91" s="283">
        <f t="shared" si="57"/>
        <v>0</v>
      </c>
      <c r="Y91" s="283">
        <f t="shared" si="57"/>
        <v>0</v>
      </c>
      <c r="Z91" s="283">
        <f t="shared" si="57"/>
        <v>0</v>
      </c>
      <c r="AA91" s="367">
        <f>Z91*Y91*X91</f>
        <v>0</v>
      </c>
      <c r="AB91" s="66">
        <v>0</v>
      </c>
      <c r="AC91" s="67">
        <f t="shared" si="52"/>
        <v>0</v>
      </c>
      <c r="AD91" s="68">
        <v>0</v>
      </c>
      <c r="AE91" s="189"/>
      <c r="AF91" s="93">
        <v>0</v>
      </c>
      <c r="AG91" s="93"/>
      <c r="AH91" s="95">
        <v>0</v>
      </c>
      <c r="AI91" s="95"/>
      <c r="AJ91" s="97">
        <v>0</v>
      </c>
      <c r="AK91" s="341"/>
      <c r="AL91" s="69">
        <v>0</v>
      </c>
      <c r="AM91" s="70">
        <v>0</v>
      </c>
      <c r="AN91" s="70">
        <v>0</v>
      </c>
      <c r="AO91" s="329">
        <v>0</v>
      </c>
      <c r="AP91" s="71">
        <v>0</v>
      </c>
      <c r="AQ91" s="72">
        <v>0</v>
      </c>
      <c r="AR91" s="73">
        <v>0</v>
      </c>
      <c r="AS91" s="74">
        <v>0</v>
      </c>
      <c r="AT91" s="75">
        <v>0</v>
      </c>
      <c r="AU91" s="76">
        <v>0</v>
      </c>
      <c r="AV91" s="76">
        <v>0</v>
      </c>
      <c r="AW91" s="77">
        <v>0</v>
      </c>
      <c r="AX91" s="78">
        <v>0</v>
      </c>
      <c r="AY91" s="79">
        <f t="shared" si="53"/>
        <v>0</v>
      </c>
      <c r="AZ91" s="80">
        <v>0</v>
      </c>
      <c r="BA91" s="81">
        <v>0</v>
      </c>
      <c r="BB91" s="78"/>
      <c r="BC91" s="79">
        <f t="shared" si="54"/>
        <v>0</v>
      </c>
      <c r="BD91" s="271" t="e">
        <f t="shared" si="42"/>
        <v>#DIV/0!</v>
      </c>
      <c r="BE91" s="272" t="e">
        <f t="shared" si="55"/>
        <v>#DIV/0!</v>
      </c>
    </row>
    <row r="92" spans="1:57" ht="40.5" customHeight="1">
      <c r="A92" t="s">
        <v>254</v>
      </c>
      <c r="B92" s="5"/>
      <c r="C92" s="64" t="s">
        <v>103</v>
      </c>
      <c r="D92" s="45"/>
      <c r="E92" s="65">
        <v>1</v>
      </c>
      <c r="F92" s="317" t="s">
        <v>2</v>
      </c>
      <c r="G92" s="283"/>
      <c r="H92" s="283">
        <v>0</v>
      </c>
      <c r="I92" s="283">
        <v>0</v>
      </c>
      <c r="J92" s="283">
        <v>12.5</v>
      </c>
      <c r="K92" s="283">
        <f t="shared" si="59"/>
        <v>0</v>
      </c>
      <c r="L92" s="283">
        <f t="shared" si="59"/>
        <v>0</v>
      </c>
      <c r="M92" s="283">
        <f t="shared" si="59"/>
        <v>1.25</v>
      </c>
      <c r="N92" s="283">
        <v>2</v>
      </c>
      <c r="O92" s="283">
        <v>0.5</v>
      </c>
      <c r="P92" s="283">
        <f>M92/100</f>
        <v>1.2500000000000001E-2</v>
      </c>
      <c r="Q92" s="363">
        <f t="shared" si="48"/>
        <v>1.2500000000000001E-2</v>
      </c>
      <c r="R92" s="279"/>
      <c r="S92" s="281" t="s">
        <v>346</v>
      </c>
      <c r="T92" s="282">
        <v>1</v>
      </c>
      <c r="U92" s="283"/>
      <c r="V92" s="283"/>
      <c r="W92" s="283"/>
      <c r="X92" s="283">
        <f t="shared" si="57"/>
        <v>0</v>
      </c>
      <c r="Y92" s="283">
        <f t="shared" si="57"/>
        <v>0</v>
      </c>
      <c r="Z92" s="283">
        <f t="shared" si="57"/>
        <v>0</v>
      </c>
      <c r="AA92" s="367">
        <f>Z92*Y92*X92</f>
        <v>0</v>
      </c>
      <c r="AB92" s="66">
        <v>0</v>
      </c>
      <c r="AC92" s="67">
        <f t="shared" si="52"/>
        <v>0</v>
      </c>
      <c r="AD92" s="68">
        <v>0</v>
      </c>
      <c r="AE92" s="189"/>
      <c r="AF92" s="93">
        <v>0</v>
      </c>
      <c r="AG92" s="93"/>
      <c r="AH92" s="95">
        <v>0</v>
      </c>
      <c r="AI92" s="95"/>
      <c r="AJ92" s="97">
        <v>0</v>
      </c>
      <c r="AK92" s="341"/>
      <c r="AL92" s="69">
        <v>0</v>
      </c>
      <c r="AM92" s="70">
        <v>0</v>
      </c>
      <c r="AN92" s="70">
        <v>0</v>
      </c>
      <c r="AO92" s="329">
        <v>0</v>
      </c>
      <c r="AP92" s="71">
        <v>0</v>
      </c>
      <c r="AQ92" s="72">
        <v>0</v>
      </c>
      <c r="AR92" s="73">
        <v>0</v>
      </c>
      <c r="AS92" s="74">
        <v>0</v>
      </c>
      <c r="AT92" s="75">
        <v>0</v>
      </c>
      <c r="AU92" s="76">
        <v>0</v>
      </c>
      <c r="AV92" s="76">
        <v>0</v>
      </c>
      <c r="AW92" s="77">
        <v>0</v>
      </c>
      <c r="AX92" s="78">
        <v>0</v>
      </c>
      <c r="AY92" s="79">
        <f t="shared" si="53"/>
        <v>0</v>
      </c>
      <c r="AZ92" s="80">
        <v>0</v>
      </c>
      <c r="BA92" s="81">
        <v>0</v>
      </c>
      <c r="BB92" s="78"/>
      <c r="BC92" s="79">
        <f t="shared" si="54"/>
        <v>0</v>
      </c>
      <c r="BD92" s="271" t="e">
        <f t="shared" si="42"/>
        <v>#DIV/0!</v>
      </c>
      <c r="BE92" s="272" t="e">
        <f t="shared" si="55"/>
        <v>#DIV/0!</v>
      </c>
    </row>
    <row r="93" spans="1:57" ht="40.5" customHeight="1" thickBot="1">
      <c r="A93" t="s">
        <v>255</v>
      </c>
      <c r="B93" s="5"/>
      <c r="C93" s="82" t="s">
        <v>104</v>
      </c>
      <c r="D93" s="54"/>
      <c r="E93" s="290">
        <v>1</v>
      </c>
      <c r="F93" s="318" t="s">
        <v>2</v>
      </c>
      <c r="G93" s="283"/>
      <c r="H93" s="308">
        <v>0</v>
      </c>
      <c r="I93" s="308">
        <v>0</v>
      </c>
      <c r="J93" s="308">
        <v>25</v>
      </c>
      <c r="K93" s="308">
        <f t="shared" si="59"/>
        <v>0</v>
      </c>
      <c r="L93" s="308">
        <f t="shared" si="59"/>
        <v>0</v>
      </c>
      <c r="M93" s="308">
        <f t="shared" si="59"/>
        <v>2.5</v>
      </c>
      <c r="N93" s="308">
        <v>2</v>
      </c>
      <c r="O93" s="308">
        <v>0.5</v>
      </c>
      <c r="P93" s="308">
        <f>M93/100</f>
        <v>2.5000000000000001E-2</v>
      </c>
      <c r="Q93" s="368">
        <f t="shared" si="48"/>
        <v>2.5000000000000001E-2</v>
      </c>
      <c r="R93" s="306"/>
      <c r="S93" s="291" t="s">
        <v>346</v>
      </c>
      <c r="T93" s="307">
        <v>1</v>
      </c>
      <c r="U93" s="308"/>
      <c r="V93" s="308"/>
      <c r="W93" s="308"/>
      <c r="X93" s="308">
        <f t="shared" si="57"/>
        <v>0</v>
      </c>
      <c r="Y93" s="308">
        <f t="shared" si="57"/>
        <v>0</v>
      </c>
      <c r="Z93" s="308">
        <f t="shared" si="57"/>
        <v>0</v>
      </c>
      <c r="AA93" s="369">
        <f>Z93*Y93*X93</f>
        <v>0</v>
      </c>
      <c r="AB93" s="192">
        <v>0</v>
      </c>
      <c r="AC93" s="67">
        <f t="shared" si="52"/>
        <v>0</v>
      </c>
      <c r="AD93" s="83">
        <v>0</v>
      </c>
      <c r="AE93" s="191"/>
      <c r="AF93" s="344">
        <v>0</v>
      </c>
      <c r="AG93" s="344"/>
      <c r="AH93" s="346">
        <v>0</v>
      </c>
      <c r="AI93" s="346"/>
      <c r="AJ93" s="347">
        <v>0</v>
      </c>
      <c r="AK93" s="356"/>
      <c r="AL93" s="200">
        <v>0</v>
      </c>
      <c r="AM93" s="201">
        <v>0</v>
      </c>
      <c r="AN93" s="201">
        <v>0</v>
      </c>
      <c r="AO93" s="330">
        <v>0</v>
      </c>
      <c r="AP93" s="202">
        <v>0</v>
      </c>
      <c r="AQ93" s="203">
        <v>0</v>
      </c>
      <c r="AR93" s="204">
        <v>0</v>
      </c>
      <c r="AS93" s="205">
        <v>0</v>
      </c>
      <c r="AT93" s="206">
        <v>0</v>
      </c>
      <c r="AU93" s="207">
        <v>0</v>
      </c>
      <c r="AV93" s="207">
        <v>0</v>
      </c>
      <c r="AW93" s="208">
        <v>0</v>
      </c>
      <c r="AX93" s="209">
        <v>0</v>
      </c>
      <c r="AY93" s="79">
        <f t="shared" si="53"/>
        <v>0</v>
      </c>
      <c r="AZ93" s="210">
        <v>0</v>
      </c>
      <c r="BA93" s="211">
        <v>0</v>
      </c>
      <c r="BB93" s="78"/>
      <c r="BC93" s="79">
        <f t="shared" si="54"/>
        <v>0</v>
      </c>
      <c r="BD93" s="271" t="e">
        <f t="shared" si="42"/>
        <v>#DIV/0!</v>
      </c>
      <c r="BE93" s="272" t="e">
        <f t="shared" si="55"/>
        <v>#DIV/0!</v>
      </c>
    </row>
    <row r="94" spans="1:57" ht="45" customHeight="1" thickBot="1">
      <c r="A94" s="577"/>
      <c r="B94" s="578"/>
      <c r="C94" s="578"/>
      <c r="D94" s="578"/>
      <c r="E94" s="578"/>
      <c r="F94" s="578"/>
      <c r="G94" s="578"/>
      <c r="H94" s="578"/>
      <c r="I94" s="578"/>
      <c r="J94" s="578"/>
      <c r="K94" s="578"/>
      <c r="L94" s="578"/>
      <c r="M94" s="578"/>
      <c r="N94" s="578"/>
      <c r="O94" s="578"/>
      <c r="P94" s="578"/>
      <c r="Q94" s="578"/>
      <c r="R94" s="578"/>
      <c r="S94" s="578"/>
      <c r="T94" s="578"/>
      <c r="U94" s="578"/>
      <c r="V94" s="578"/>
      <c r="W94" s="578"/>
      <c r="X94" s="578"/>
      <c r="Y94" s="578"/>
      <c r="Z94" s="578"/>
      <c r="AA94" s="578"/>
      <c r="AB94" s="578"/>
      <c r="AC94" s="579"/>
      <c r="AD94" s="357" t="s">
        <v>315</v>
      </c>
      <c r="AE94" s="358"/>
      <c r="AF94" s="186" t="s">
        <v>316</v>
      </c>
      <c r="AG94" s="186"/>
      <c r="AH94" s="187" t="s">
        <v>317</v>
      </c>
      <c r="AI94" s="187"/>
      <c r="AJ94" s="321" t="s">
        <v>318</v>
      </c>
      <c r="AK94" s="334"/>
      <c r="AL94" s="212" t="s">
        <v>7</v>
      </c>
      <c r="AM94" s="213" t="s">
        <v>8</v>
      </c>
      <c r="AN94" s="213" t="s">
        <v>13</v>
      </c>
      <c r="AO94" s="214" t="s">
        <v>14</v>
      </c>
      <c r="AP94" s="215" t="s">
        <v>7</v>
      </c>
      <c r="AQ94" s="216" t="s">
        <v>8</v>
      </c>
      <c r="AR94" s="216" t="s">
        <v>13</v>
      </c>
      <c r="AS94" s="217" t="s">
        <v>14</v>
      </c>
      <c r="AT94" s="218" t="s">
        <v>7</v>
      </c>
      <c r="AU94" s="219" t="s">
        <v>8</v>
      </c>
      <c r="AV94" s="219" t="s">
        <v>13</v>
      </c>
      <c r="AW94" s="220" t="s">
        <v>14</v>
      </c>
      <c r="AX94" s="221" t="s">
        <v>7</v>
      </c>
      <c r="AY94" s="222" t="s">
        <v>8</v>
      </c>
      <c r="AZ94" s="222" t="s">
        <v>13</v>
      </c>
      <c r="BA94" s="223" t="s">
        <v>14</v>
      </c>
      <c r="BB94" s="221" t="s">
        <v>321</v>
      </c>
      <c r="BC94" s="222" t="s">
        <v>8</v>
      </c>
      <c r="BD94" s="273" t="s">
        <v>13</v>
      </c>
      <c r="BE94" s="274" t="s">
        <v>14</v>
      </c>
    </row>
    <row r="95" spans="1:57" ht="40.5" customHeight="1">
      <c r="A95" s="263" t="s">
        <v>256</v>
      </c>
      <c r="B95" s="5"/>
      <c r="C95" s="84" t="s">
        <v>105</v>
      </c>
      <c r="D95" s="195"/>
      <c r="E95" s="197">
        <v>1.5</v>
      </c>
      <c r="F95" s="309" t="s">
        <v>106</v>
      </c>
      <c r="G95" s="359"/>
      <c r="H95" s="283">
        <v>0</v>
      </c>
      <c r="I95" s="283">
        <v>0</v>
      </c>
      <c r="J95" s="283">
        <v>12.5</v>
      </c>
      <c r="K95" s="283">
        <f t="shared" ref="K95:M112" si="60">H95/10</f>
        <v>0</v>
      </c>
      <c r="L95" s="283">
        <f t="shared" si="60"/>
        <v>0</v>
      </c>
      <c r="M95" s="283">
        <f t="shared" si="60"/>
        <v>1.25</v>
      </c>
      <c r="N95" s="283">
        <v>1</v>
      </c>
      <c r="O95" s="283">
        <v>1.5</v>
      </c>
      <c r="P95" s="283">
        <f t="shared" ref="P95:P114" si="61">M95/100</f>
        <v>1.2500000000000001E-2</v>
      </c>
      <c r="Q95" s="363">
        <f t="shared" ref="Q95:Q122" si="62">N95*O95*P95</f>
        <v>1.8750000000000003E-2</v>
      </c>
      <c r="R95" s="279"/>
      <c r="S95" s="281" t="s">
        <v>346</v>
      </c>
      <c r="T95" s="282">
        <v>1</v>
      </c>
      <c r="U95" s="283"/>
      <c r="V95" s="283"/>
      <c r="W95" s="283"/>
      <c r="X95" s="283">
        <f t="shared" ref="X95:Z110" si="63">U95/100</f>
        <v>0</v>
      </c>
      <c r="Y95" s="283">
        <f t="shared" si="63"/>
        <v>0</v>
      </c>
      <c r="Z95" s="283">
        <f t="shared" si="63"/>
        <v>0</v>
      </c>
      <c r="AA95" s="283">
        <f t="shared" ref="AA95:AA122" si="64">Z95*Y95*X95</f>
        <v>0</v>
      </c>
      <c r="AB95" s="244">
        <v>6200</v>
      </c>
      <c r="AC95" s="349">
        <f>AB95/$E95</f>
        <v>4133.333333333333</v>
      </c>
      <c r="AD95" s="353">
        <f>MROUND($AB95*0.98,5)</f>
        <v>6075</v>
      </c>
      <c r="AE95" s="245">
        <f>AD95/$E95</f>
        <v>4050</v>
      </c>
      <c r="AF95" s="325">
        <f>MROUND($AB95*0.97,5)</f>
        <v>6015</v>
      </c>
      <c r="AG95" s="325">
        <f>AF95/$E95</f>
        <v>4010</v>
      </c>
      <c r="AH95" s="326">
        <f>MROUND($AB95*0.97,5)</f>
        <v>6015</v>
      </c>
      <c r="AI95" s="326">
        <f>AH95/$E95</f>
        <v>4010</v>
      </c>
      <c r="AJ95" s="327">
        <f>MROUND($AB95*0.95,5)</f>
        <v>5890</v>
      </c>
      <c r="AK95" s="340">
        <f>AJ95/$E95</f>
        <v>3926.6666666666665</v>
      </c>
      <c r="AL95" s="246">
        <f>MROUND($AB95*0.93,5)</f>
        <v>5765</v>
      </c>
      <c r="AM95" s="247">
        <f>AL95/$E95</f>
        <v>3843.3333333333335</v>
      </c>
      <c r="AN95" s="247">
        <f t="shared" ref="AN95:AN114" si="65">AB95-AL95</f>
        <v>435</v>
      </c>
      <c r="AO95" s="331">
        <f t="shared" ref="AO95:AO114" si="66">AN95/E95</f>
        <v>290</v>
      </c>
      <c r="AP95" s="248">
        <f>MROUND($AB95*0.9,5)</f>
        <v>5580</v>
      </c>
      <c r="AQ95" s="249">
        <f>AP95/$E95</f>
        <v>3720</v>
      </c>
      <c r="AR95" s="250">
        <f t="shared" ref="AR95:AR114" si="67">AB95-AP95</f>
        <v>620</v>
      </c>
      <c r="AS95" s="251">
        <f t="shared" ref="AS95:AS114" si="68">AR95/E95</f>
        <v>413.33333333333331</v>
      </c>
      <c r="AT95" s="252">
        <f>MROUND($AB95*0.875,5)</f>
        <v>5425</v>
      </c>
      <c r="AU95" s="253">
        <f>AT95/$E95</f>
        <v>3616.6666666666665</v>
      </c>
      <c r="AV95" s="253">
        <f t="shared" ref="AV95:AV114" si="69">AB95-AT95</f>
        <v>775</v>
      </c>
      <c r="AW95" s="254">
        <f t="shared" ref="AW95:AW114" si="70">AV95/E95</f>
        <v>516.66666666666663</v>
      </c>
      <c r="AX95" s="255">
        <f>MROUND($AB95*0.85,5)</f>
        <v>5270</v>
      </c>
      <c r="AY95" s="256">
        <f>AX95/$E95</f>
        <v>3513.3333333333335</v>
      </c>
      <c r="AZ95" s="257">
        <f t="shared" ref="AZ95:AZ114" si="71">AB95-AX95</f>
        <v>930</v>
      </c>
      <c r="BA95" s="258">
        <f t="shared" ref="BA95:BA114" si="72">AZ95/E95</f>
        <v>620</v>
      </c>
      <c r="BB95" s="255">
        <v>4888.563088500001</v>
      </c>
      <c r="BC95" s="256">
        <f t="shared" si="54"/>
        <v>3259.0420590000008</v>
      </c>
      <c r="BD95" s="269">
        <f t="shared" ref="BD95:BD123" si="73">(AB95-BB95)/BB95</f>
        <v>0.26826633670435013</v>
      </c>
      <c r="BE95" s="270">
        <f t="shared" ref="BE95:BE123" si="74">(AX95-BB95)/BB95</f>
        <v>7.8026386198697617E-2</v>
      </c>
    </row>
    <row r="96" spans="1:57" ht="40.5" customHeight="1">
      <c r="A96" s="263" t="s">
        <v>257</v>
      </c>
      <c r="B96" s="5"/>
      <c r="C96" s="63" t="s">
        <v>107</v>
      </c>
      <c r="D96" s="196"/>
      <c r="E96" s="198">
        <v>1.5</v>
      </c>
      <c r="F96" s="310" t="s">
        <v>106</v>
      </c>
      <c r="G96" s="283"/>
      <c r="H96" s="283">
        <v>0</v>
      </c>
      <c r="I96" s="283">
        <v>0</v>
      </c>
      <c r="J96" s="283">
        <v>25</v>
      </c>
      <c r="K96" s="283">
        <f t="shared" si="60"/>
        <v>0</v>
      </c>
      <c r="L96" s="283">
        <f t="shared" si="60"/>
        <v>0</v>
      </c>
      <c r="M96" s="283">
        <f t="shared" si="60"/>
        <v>2.5</v>
      </c>
      <c r="N96" s="283">
        <v>1</v>
      </c>
      <c r="O96" s="283">
        <v>1.5</v>
      </c>
      <c r="P96" s="283">
        <f t="shared" si="61"/>
        <v>2.5000000000000001E-2</v>
      </c>
      <c r="Q96" s="363">
        <f t="shared" si="62"/>
        <v>3.7500000000000006E-2</v>
      </c>
      <c r="R96" s="279"/>
      <c r="S96" s="281" t="s">
        <v>346</v>
      </c>
      <c r="T96" s="282">
        <v>1</v>
      </c>
      <c r="U96" s="283"/>
      <c r="V96" s="283"/>
      <c r="W96" s="283"/>
      <c r="X96" s="283">
        <f t="shared" si="63"/>
        <v>0</v>
      </c>
      <c r="Y96" s="283">
        <f t="shared" si="63"/>
        <v>0</v>
      </c>
      <c r="Z96" s="283">
        <f t="shared" si="63"/>
        <v>0</v>
      </c>
      <c r="AA96" s="283">
        <f t="shared" si="64"/>
        <v>0</v>
      </c>
      <c r="AB96" s="224">
        <v>12000</v>
      </c>
      <c r="AC96" s="350">
        <f t="shared" ref="AC96:AE114" si="75">AB96/$E96</f>
        <v>8000</v>
      </c>
      <c r="AD96" s="354">
        <f t="shared" ref="AD96:AD114" si="76">MROUND($AB96*0.98,5)</f>
        <v>11760</v>
      </c>
      <c r="AE96" s="233">
        <f t="shared" si="75"/>
        <v>7840</v>
      </c>
      <c r="AF96" s="93">
        <f t="shared" ref="AF96:AF114" si="77">MROUND($AB96*0.97,5)</f>
        <v>11640</v>
      </c>
      <c r="AG96" s="93">
        <f t="shared" ref="AG96:AG114" si="78">AF96/$E96</f>
        <v>7760</v>
      </c>
      <c r="AH96" s="95">
        <f>MROUND($AB96*0.97,5)</f>
        <v>11640</v>
      </c>
      <c r="AI96" s="95">
        <f t="shared" ref="AI96:AI114" si="79">AH96/$E96</f>
        <v>7760</v>
      </c>
      <c r="AJ96" s="97">
        <f t="shared" ref="AJ96:AJ114" si="80">MROUND($AB96*0.95,5)</f>
        <v>11400</v>
      </c>
      <c r="AK96" s="341">
        <f t="shared" ref="AK96:AK114" si="81">AJ96/$E96</f>
        <v>7600</v>
      </c>
      <c r="AL96" s="235">
        <f t="shared" ref="AL96:AL114" si="82">MROUND($AB96*0.93,5)</f>
        <v>11160</v>
      </c>
      <c r="AM96" s="231">
        <f t="shared" ref="AM96:AM114" si="83">AL96/$E96</f>
        <v>7440</v>
      </c>
      <c r="AN96" s="231">
        <f t="shared" si="65"/>
        <v>840</v>
      </c>
      <c r="AO96" s="332">
        <f t="shared" si="66"/>
        <v>560</v>
      </c>
      <c r="AP96" s="236">
        <f t="shared" ref="AP96:AP114" si="84">MROUND($AB96*0.9,5)</f>
        <v>10800</v>
      </c>
      <c r="AQ96" s="229">
        <f t="shared" ref="AQ96:AQ114" si="85">AP96/$E96</f>
        <v>7200</v>
      </c>
      <c r="AR96" s="239">
        <f t="shared" si="67"/>
        <v>1200</v>
      </c>
      <c r="AS96" s="240">
        <f t="shared" si="68"/>
        <v>800</v>
      </c>
      <c r="AT96" s="237">
        <f t="shared" ref="AT96:AT114" si="86">MROUND($AB96*0.875,5)</f>
        <v>10500</v>
      </c>
      <c r="AU96" s="227">
        <f t="shared" ref="AU96:AU114" si="87">AT96/$E96</f>
        <v>7000</v>
      </c>
      <c r="AV96" s="227">
        <f t="shared" si="69"/>
        <v>1500</v>
      </c>
      <c r="AW96" s="241">
        <f t="shared" si="70"/>
        <v>1000</v>
      </c>
      <c r="AX96" s="238">
        <f t="shared" ref="AX96:AX114" si="88">MROUND($AB96*0.85,5)</f>
        <v>10200</v>
      </c>
      <c r="AY96" s="225">
        <f t="shared" ref="AY96:AY114" si="89">AX96/$E96</f>
        <v>6800</v>
      </c>
      <c r="AZ96" s="242">
        <f t="shared" si="71"/>
        <v>1800</v>
      </c>
      <c r="BA96" s="243">
        <f t="shared" si="72"/>
        <v>1200</v>
      </c>
      <c r="BB96" s="238">
        <v>9264.6155306250002</v>
      </c>
      <c r="BC96" s="225">
        <f t="shared" si="54"/>
        <v>6176.4103537500005</v>
      </c>
      <c r="BD96" s="271">
        <f t="shared" si="73"/>
        <v>0.2952507268469961</v>
      </c>
      <c r="BE96" s="272">
        <f t="shared" si="74"/>
        <v>0.10096311781994668</v>
      </c>
    </row>
    <row r="97" spans="1:57" ht="40.5" customHeight="1">
      <c r="A97" s="263" t="s">
        <v>258</v>
      </c>
      <c r="B97" s="5"/>
      <c r="C97" s="63" t="s">
        <v>108</v>
      </c>
      <c r="D97" s="196"/>
      <c r="E97" s="198">
        <v>1.5</v>
      </c>
      <c r="F97" s="310" t="s">
        <v>106</v>
      </c>
      <c r="G97" s="283"/>
      <c r="H97" s="283">
        <v>0</v>
      </c>
      <c r="I97" s="283">
        <v>0</v>
      </c>
      <c r="J97" s="283">
        <v>12.5</v>
      </c>
      <c r="K97" s="283">
        <f t="shared" si="60"/>
        <v>0</v>
      </c>
      <c r="L97" s="283">
        <f t="shared" si="60"/>
        <v>0</v>
      </c>
      <c r="M97" s="283">
        <f t="shared" si="60"/>
        <v>1.25</v>
      </c>
      <c r="N97" s="283">
        <v>1</v>
      </c>
      <c r="O97" s="283">
        <v>1.5</v>
      </c>
      <c r="P97" s="283">
        <f t="shared" si="61"/>
        <v>1.2500000000000001E-2</v>
      </c>
      <c r="Q97" s="363">
        <f t="shared" si="62"/>
        <v>1.8750000000000003E-2</v>
      </c>
      <c r="R97" s="279"/>
      <c r="S97" s="281" t="s">
        <v>346</v>
      </c>
      <c r="T97" s="282">
        <v>1</v>
      </c>
      <c r="U97" s="283"/>
      <c r="V97" s="283"/>
      <c r="W97" s="283"/>
      <c r="X97" s="283">
        <f t="shared" si="63"/>
        <v>0</v>
      </c>
      <c r="Y97" s="283">
        <f t="shared" si="63"/>
        <v>0</v>
      </c>
      <c r="Z97" s="283">
        <f t="shared" si="63"/>
        <v>0</v>
      </c>
      <c r="AA97" s="283">
        <f t="shared" si="64"/>
        <v>0</v>
      </c>
      <c r="AB97" s="224">
        <v>7800</v>
      </c>
      <c r="AC97" s="350">
        <f t="shared" si="75"/>
        <v>5200</v>
      </c>
      <c r="AD97" s="354">
        <f t="shared" si="76"/>
        <v>7645</v>
      </c>
      <c r="AE97" s="233">
        <f t="shared" si="75"/>
        <v>5096.666666666667</v>
      </c>
      <c r="AF97" s="93">
        <f t="shared" si="77"/>
        <v>7565</v>
      </c>
      <c r="AG97" s="93">
        <f t="shared" si="78"/>
        <v>5043.333333333333</v>
      </c>
      <c r="AH97" s="95">
        <f t="shared" ref="AH97:AH114" si="90">MROUND($AB97*0.97,5)</f>
        <v>7565</v>
      </c>
      <c r="AI97" s="95">
        <f t="shared" si="79"/>
        <v>5043.333333333333</v>
      </c>
      <c r="AJ97" s="97">
        <f t="shared" si="80"/>
        <v>7410</v>
      </c>
      <c r="AK97" s="341">
        <f t="shared" si="81"/>
        <v>4940</v>
      </c>
      <c r="AL97" s="235">
        <f t="shared" si="82"/>
        <v>7255</v>
      </c>
      <c r="AM97" s="231">
        <f t="shared" si="83"/>
        <v>4836.666666666667</v>
      </c>
      <c r="AN97" s="231">
        <f t="shared" si="65"/>
        <v>545</v>
      </c>
      <c r="AO97" s="332">
        <f t="shared" si="66"/>
        <v>363.33333333333331</v>
      </c>
      <c r="AP97" s="236">
        <f t="shared" si="84"/>
        <v>7020</v>
      </c>
      <c r="AQ97" s="229">
        <f t="shared" si="85"/>
        <v>4680</v>
      </c>
      <c r="AR97" s="239">
        <f t="shared" si="67"/>
        <v>780</v>
      </c>
      <c r="AS97" s="240">
        <f t="shared" si="68"/>
        <v>520</v>
      </c>
      <c r="AT97" s="237">
        <f t="shared" si="86"/>
        <v>6825</v>
      </c>
      <c r="AU97" s="227">
        <f t="shared" si="87"/>
        <v>4550</v>
      </c>
      <c r="AV97" s="227">
        <f t="shared" si="69"/>
        <v>975</v>
      </c>
      <c r="AW97" s="241">
        <f t="shared" si="70"/>
        <v>650</v>
      </c>
      <c r="AX97" s="238">
        <f t="shared" si="88"/>
        <v>6630</v>
      </c>
      <c r="AY97" s="225">
        <f t="shared" si="89"/>
        <v>4420</v>
      </c>
      <c r="AZ97" s="242">
        <f t="shared" si="71"/>
        <v>1170</v>
      </c>
      <c r="BA97" s="243">
        <f t="shared" si="72"/>
        <v>780</v>
      </c>
      <c r="BB97" s="238">
        <v>6071.2799647499996</v>
      </c>
      <c r="BC97" s="225">
        <f t="shared" si="54"/>
        <v>4047.5199764999998</v>
      </c>
      <c r="BD97" s="271">
        <f t="shared" si="73"/>
        <v>0.28473732809012126</v>
      </c>
      <c r="BE97" s="272">
        <f t="shared" si="74"/>
        <v>9.2026728876603056E-2</v>
      </c>
    </row>
    <row r="98" spans="1:57" ht="40.5" customHeight="1">
      <c r="A98" s="263" t="s">
        <v>259</v>
      </c>
      <c r="B98" s="5"/>
      <c r="C98" s="63" t="s">
        <v>109</v>
      </c>
      <c r="D98" s="196"/>
      <c r="E98" s="198">
        <v>1.5</v>
      </c>
      <c r="F98" s="310" t="s">
        <v>106</v>
      </c>
      <c r="G98" s="283"/>
      <c r="H98" s="283">
        <v>0</v>
      </c>
      <c r="I98" s="283">
        <v>0</v>
      </c>
      <c r="J98" s="283">
        <v>25</v>
      </c>
      <c r="K98" s="283">
        <f t="shared" si="60"/>
        <v>0</v>
      </c>
      <c r="L98" s="283">
        <f t="shared" si="60"/>
        <v>0</v>
      </c>
      <c r="M98" s="283">
        <f t="shared" si="60"/>
        <v>2.5</v>
      </c>
      <c r="N98" s="283">
        <v>1</v>
      </c>
      <c r="O98" s="283">
        <v>1.5</v>
      </c>
      <c r="P98" s="283">
        <f t="shared" si="61"/>
        <v>2.5000000000000001E-2</v>
      </c>
      <c r="Q98" s="363">
        <f t="shared" si="62"/>
        <v>3.7500000000000006E-2</v>
      </c>
      <c r="R98" s="279"/>
      <c r="S98" s="281" t="s">
        <v>346</v>
      </c>
      <c r="T98" s="282">
        <v>1</v>
      </c>
      <c r="U98" s="283"/>
      <c r="V98" s="283"/>
      <c r="W98" s="283"/>
      <c r="X98" s="283">
        <f t="shared" si="63"/>
        <v>0</v>
      </c>
      <c r="Y98" s="283">
        <f t="shared" si="63"/>
        <v>0</v>
      </c>
      <c r="Z98" s="283">
        <f t="shared" si="63"/>
        <v>0</v>
      </c>
      <c r="AA98" s="283">
        <f t="shared" si="64"/>
        <v>0</v>
      </c>
      <c r="AB98" s="224">
        <v>13500</v>
      </c>
      <c r="AC98" s="350">
        <f t="shared" si="75"/>
        <v>9000</v>
      </c>
      <c r="AD98" s="354">
        <f t="shared" si="76"/>
        <v>13230</v>
      </c>
      <c r="AE98" s="233">
        <f t="shared" si="75"/>
        <v>8820</v>
      </c>
      <c r="AF98" s="93">
        <f t="shared" si="77"/>
        <v>13095</v>
      </c>
      <c r="AG98" s="93">
        <f t="shared" si="78"/>
        <v>8730</v>
      </c>
      <c r="AH98" s="95">
        <f t="shared" si="90"/>
        <v>13095</v>
      </c>
      <c r="AI98" s="95">
        <f t="shared" si="79"/>
        <v>8730</v>
      </c>
      <c r="AJ98" s="97">
        <f t="shared" si="80"/>
        <v>12825</v>
      </c>
      <c r="AK98" s="341">
        <f t="shared" si="81"/>
        <v>8550</v>
      </c>
      <c r="AL98" s="235">
        <f t="shared" si="82"/>
        <v>12555</v>
      </c>
      <c r="AM98" s="231">
        <f t="shared" si="83"/>
        <v>8370</v>
      </c>
      <c r="AN98" s="231">
        <f t="shared" si="65"/>
        <v>945</v>
      </c>
      <c r="AO98" s="332">
        <f t="shared" si="66"/>
        <v>630</v>
      </c>
      <c r="AP98" s="236">
        <f t="shared" si="84"/>
        <v>12150</v>
      </c>
      <c r="AQ98" s="229">
        <f t="shared" si="85"/>
        <v>8100</v>
      </c>
      <c r="AR98" s="239">
        <f t="shared" si="67"/>
        <v>1350</v>
      </c>
      <c r="AS98" s="240">
        <f t="shared" si="68"/>
        <v>900</v>
      </c>
      <c r="AT98" s="237">
        <f t="shared" si="86"/>
        <v>11815</v>
      </c>
      <c r="AU98" s="227">
        <f t="shared" si="87"/>
        <v>7876.666666666667</v>
      </c>
      <c r="AV98" s="227">
        <f t="shared" si="69"/>
        <v>1685</v>
      </c>
      <c r="AW98" s="241">
        <f t="shared" si="70"/>
        <v>1123.3333333333333</v>
      </c>
      <c r="AX98" s="238">
        <f t="shared" si="88"/>
        <v>11475</v>
      </c>
      <c r="AY98" s="225">
        <f t="shared" si="89"/>
        <v>7650</v>
      </c>
      <c r="AZ98" s="242">
        <f t="shared" si="71"/>
        <v>2025</v>
      </c>
      <c r="BA98" s="243">
        <f t="shared" si="72"/>
        <v>1350</v>
      </c>
      <c r="BB98" s="238">
        <v>10329.060719249999</v>
      </c>
      <c r="BC98" s="225">
        <f t="shared" si="54"/>
        <v>6886.0404794999995</v>
      </c>
      <c r="BD98" s="271">
        <f t="shared" si="73"/>
        <v>0.30699202637471235</v>
      </c>
      <c r="BE98" s="272">
        <f t="shared" si="74"/>
        <v>0.11094322241850547</v>
      </c>
    </row>
    <row r="99" spans="1:57" ht="40.5" customHeight="1">
      <c r="A99" s="263" t="s">
        <v>260</v>
      </c>
      <c r="B99" s="5"/>
      <c r="C99" s="63" t="s">
        <v>110</v>
      </c>
      <c r="D99" s="196"/>
      <c r="E99" s="198">
        <v>1.5</v>
      </c>
      <c r="F99" s="310" t="s">
        <v>106</v>
      </c>
      <c r="G99" s="283"/>
      <c r="H99" s="283">
        <v>0</v>
      </c>
      <c r="I99" s="283">
        <v>0</v>
      </c>
      <c r="J99" s="283">
        <v>12.5</v>
      </c>
      <c r="K99" s="283">
        <f t="shared" si="60"/>
        <v>0</v>
      </c>
      <c r="L99" s="283">
        <f t="shared" si="60"/>
        <v>0</v>
      </c>
      <c r="M99" s="283">
        <f t="shared" si="60"/>
        <v>1.25</v>
      </c>
      <c r="N99" s="283">
        <v>1</v>
      </c>
      <c r="O99" s="283">
        <v>1.5</v>
      </c>
      <c r="P99" s="283">
        <f t="shared" si="61"/>
        <v>1.2500000000000001E-2</v>
      </c>
      <c r="Q99" s="363">
        <f t="shared" si="62"/>
        <v>1.8750000000000003E-2</v>
      </c>
      <c r="R99" s="279"/>
      <c r="S99" s="281" t="s">
        <v>346</v>
      </c>
      <c r="T99" s="282">
        <v>1</v>
      </c>
      <c r="U99" s="283"/>
      <c r="V99" s="283"/>
      <c r="W99" s="283"/>
      <c r="X99" s="283">
        <f t="shared" si="63"/>
        <v>0</v>
      </c>
      <c r="Y99" s="283">
        <f t="shared" si="63"/>
        <v>0</v>
      </c>
      <c r="Z99" s="283">
        <f t="shared" si="63"/>
        <v>0</v>
      </c>
      <c r="AA99" s="283">
        <f t="shared" si="64"/>
        <v>0</v>
      </c>
      <c r="AB99" s="224">
        <v>9300</v>
      </c>
      <c r="AC99" s="350">
        <f t="shared" si="75"/>
        <v>6200</v>
      </c>
      <c r="AD99" s="354">
        <f t="shared" si="76"/>
        <v>9115</v>
      </c>
      <c r="AE99" s="233">
        <f t="shared" si="75"/>
        <v>6076.666666666667</v>
      </c>
      <c r="AF99" s="93">
        <f t="shared" si="77"/>
        <v>9020</v>
      </c>
      <c r="AG99" s="93">
        <f t="shared" si="78"/>
        <v>6013.333333333333</v>
      </c>
      <c r="AH99" s="95">
        <f t="shared" si="90"/>
        <v>9020</v>
      </c>
      <c r="AI99" s="95">
        <f t="shared" si="79"/>
        <v>6013.333333333333</v>
      </c>
      <c r="AJ99" s="97">
        <f t="shared" si="80"/>
        <v>8835</v>
      </c>
      <c r="AK99" s="341">
        <f t="shared" si="81"/>
        <v>5890</v>
      </c>
      <c r="AL99" s="235">
        <f t="shared" si="82"/>
        <v>8650</v>
      </c>
      <c r="AM99" s="231">
        <f t="shared" si="83"/>
        <v>5766.666666666667</v>
      </c>
      <c r="AN99" s="231">
        <f t="shared" si="65"/>
        <v>650</v>
      </c>
      <c r="AO99" s="332">
        <f t="shared" si="66"/>
        <v>433.33333333333331</v>
      </c>
      <c r="AP99" s="236">
        <f t="shared" si="84"/>
        <v>8370</v>
      </c>
      <c r="AQ99" s="229">
        <f t="shared" si="85"/>
        <v>5580</v>
      </c>
      <c r="AR99" s="239">
        <f t="shared" si="67"/>
        <v>930</v>
      </c>
      <c r="AS99" s="240">
        <f t="shared" si="68"/>
        <v>620</v>
      </c>
      <c r="AT99" s="237">
        <f t="shared" si="86"/>
        <v>8140</v>
      </c>
      <c r="AU99" s="227">
        <f t="shared" si="87"/>
        <v>5426.666666666667</v>
      </c>
      <c r="AV99" s="227">
        <f t="shared" si="69"/>
        <v>1160</v>
      </c>
      <c r="AW99" s="241">
        <f t="shared" si="70"/>
        <v>773.33333333333337</v>
      </c>
      <c r="AX99" s="238">
        <f t="shared" si="88"/>
        <v>7905</v>
      </c>
      <c r="AY99" s="225">
        <f t="shared" si="89"/>
        <v>5270</v>
      </c>
      <c r="AZ99" s="242">
        <f t="shared" si="71"/>
        <v>1395</v>
      </c>
      <c r="BA99" s="243">
        <f t="shared" si="72"/>
        <v>930</v>
      </c>
      <c r="BB99" s="238">
        <v>7135.7251533750004</v>
      </c>
      <c r="BC99" s="225">
        <f t="shared" si="54"/>
        <v>4757.1501022500006</v>
      </c>
      <c r="BD99" s="271">
        <f t="shared" si="73"/>
        <v>0.30330131838126606</v>
      </c>
      <c r="BE99" s="272">
        <f t="shared" si="74"/>
        <v>0.10780612062407614</v>
      </c>
    </row>
    <row r="100" spans="1:57" ht="40.5" customHeight="1">
      <c r="A100" s="263" t="s">
        <v>261</v>
      </c>
      <c r="B100" s="5"/>
      <c r="C100" s="63" t="s">
        <v>111</v>
      </c>
      <c r="D100" s="196"/>
      <c r="E100" s="198">
        <v>1.5</v>
      </c>
      <c r="F100" s="310" t="s">
        <v>106</v>
      </c>
      <c r="G100" s="283"/>
      <c r="H100" s="283">
        <v>0</v>
      </c>
      <c r="I100" s="283">
        <v>0</v>
      </c>
      <c r="J100" s="283">
        <v>25</v>
      </c>
      <c r="K100" s="283">
        <f t="shared" si="60"/>
        <v>0</v>
      </c>
      <c r="L100" s="283">
        <f t="shared" si="60"/>
        <v>0</v>
      </c>
      <c r="M100" s="283">
        <f t="shared" si="60"/>
        <v>2.5</v>
      </c>
      <c r="N100" s="283">
        <v>1</v>
      </c>
      <c r="O100" s="283">
        <v>1.5</v>
      </c>
      <c r="P100" s="283">
        <f t="shared" si="61"/>
        <v>2.5000000000000001E-2</v>
      </c>
      <c r="Q100" s="363">
        <f t="shared" si="62"/>
        <v>3.7500000000000006E-2</v>
      </c>
      <c r="R100" s="279"/>
      <c r="S100" s="281" t="s">
        <v>346</v>
      </c>
      <c r="T100" s="282">
        <v>1</v>
      </c>
      <c r="U100" s="283"/>
      <c r="V100" s="283"/>
      <c r="W100" s="283"/>
      <c r="X100" s="283">
        <f t="shared" si="63"/>
        <v>0</v>
      </c>
      <c r="Y100" s="283">
        <f t="shared" si="63"/>
        <v>0</v>
      </c>
      <c r="Z100" s="283">
        <f t="shared" si="63"/>
        <v>0</v>
      </c>
      <c r="AA100" s="283">
        <f t="shared" si="64"/>
        <v>0</v>
      </c>
      <c r="AB100" s="224">
        <v>16000</v>
      </c>
      <c r="AC100" s="350">
        <f t="shared" si="75"/>
        <v>10666.666666666666</v>
      </c>
      <c r="AD100" s="354">
        <f t="shared" si="76"/>
        <v>15680</v>
      </c>
      <c r="AE100" s="233">
        <f t="shared" si="75"/>
        <v>10453.333333333334</v>
      </c>
      <c r="AF100" s="93">
        <f t="shared" si="77"/>
        <v>15520</v>
      </c>
      <c r="AG100" s="93">
        <f t="shared" si="78"/>
        <v>10346.666666666666</v>
      </c>
      <c r="AH100" s="95">
        <f t="shared" si="90"/>
        <v>15520</v>
      </c>
      <c r="AI100" s="95">
        <f t="shared" si="79"/>
        <v>10346.666666666666</v>
      </c>
      <c r="AJ100" s="97">
        <f t="shared" si="80"/>
        <v>15200</v>
      </c>
      <c r="AK100" s="341">
        <f t="shared" si="81"/>
        <v>10133.333333333334</v>
      </c>
      <c r="AL100" s="235">
        <f t="shared" si="82"/>
        <v>14880</v>
      </c>
      <c r="AM100" s="231">
        <f t="shared" si="83"/>
        <v>9920</v>
      </c>
      <c r="AN100" s="231">
        <f t="shared" si="65"/>
        <v>1120</v>
      </c>
      <c r="AO100" s="332">
        <f t="shared" si="66"/>
        <v>746.66666666666663</v>
      </c>
      <c r="AP100" s="236">
        <f t="shared" si="84"/>
        <v>14400</v>
      </c>
      <c r="AQ100" s="229">
        <f t="shared" si="85"/>
        <v>9600</v>
      </c>
      <c r="AR100" s="239">
        <f t="shared" si="67"/>
        <v>1600</v>
      </c>
      <c r="AS100" s="240">
        <f t="shared" si="68"/>
        <v>1066.6666666666667</v>
      </c>
      <c r="AT100" s="237">
        <f t="shared" si="86"/>
        <v>14000</v>
      </c>
      <c r="AU100" s="227">
        <f t="shared" si="87"/>
        <v>9333.3333333333339</v>
      </c>
      <c r="AV100" s="227">
        <f t="shared" si="69"/>
        <v>2000</v>
      </c>
      <c r="AW100" s="241">
        <f t="shared" si="70"/>
        <v>1333.3333333333333</v>
      </c>
      <c r="AX100" s="238">
        <f t="shared" si="88"/>
        <v>13600</v>
      </c>
      <c r="AY100" s="225">
        <f t="shared" si="89"/>
        <v>9066.6666666666661</v>
      </c>
      <c r="AZ100" s="242">
        <f t="shared" si="71"/>
        <v>2400</v>
      </c>
      <c r="BA100" s="243">
        <f t="shared" si="72"/>
        <v>1600</v>
      </c>
      <c r="BB100" s="238">
        <v>12103.136033625</v>
      </c>
      <c r="BC100" s="225">
        <f t="shared" si="54"/>
        <v>8068.75735575</v>
      </c>
      <c r="BD100" s="271">
        <f t="shared" si="73"/>
        <v>0.32197142588075611</v>
      </c>
      <c r="BE100" s="272">
        <f t="shared" si="74"/>
        <v>0.12367571199864268</v>
      </c>
    </row>
    <row r="101" spans="1:57" ht="40.5" customHeight="1">
      <c r="A101" s="263" t="s">
        <v>262</v>
      </c>
      <c r="B101" s="5"/>
      <c r="C101" s="63" t="s">
        <v>112</v>
      </c>
      <c r="D101" s="196"/>
      <c r="E101" s="198">
        <v>1.5</v>
      </c>
      <c r="F101" s="310" t="s">
        <v>106</v>
      </c>
      <c r="G101" s="283"/>
      <c r="H101" s="283">
        <v>0</v>
      </c>
      <c r="I101" s="283">
        <v>0</v>
      </c>
      <c r="J101" s="283">
        <v>12.5</v>
      </c>
      <c r="K101" s="283">
        <f t="shared" si="60"/>
        <v>0</v>
      </c>
      <c r="L101" s="283">
        <f t="shared" si="60"/>
        <v>0</v>
      </c>
      <c r="M101" s="283">
        <f t="shared" si="60"/>
        <v>1.25</v>
      </c>
      <c r="N101" s="283">
        <v>1</v>
      </c>
      <c r="O101" s="283">
        <v>1.5</v>
      </c>
      <c r="P101" s="283">
        <f t="shared" si="61"/>
        <v>1.2500000000000001E-2</v>
      </c>
      <c r="Q101" s="363">
        <f t="shared" si="62"/>
        <v>1.8750000000000003E-2</v>
      </c>
      <c r="R101" s="279"/>
      <c r="S101" s="281" t="s">
        <v>346</v>
      </c>
      <c r="T101" s="282">
        <v>1</v>
      </c>
      <c r="U101" s="283"/>
      <c r="V101" s="283"/>
      <c r="W101" s="283"/>
      <c r="X101" s="283">
        <f t="shared" si="63"/>
        <v>0</v>
      </c>
      <c r="Y101" s="283">
        <f t="shared" si="63"/>
        <v>0</v>
      </c>
      <c r="Z101" s="283">
        <f t="shared" si="63"/>
        <v>0</v>
      </c>
      <c r="AA101" s="283">
        <f t="shared" si="64"/>
        <v>0</v>
      </c>
      <c r="AB101" s="224">
        <v>10400</v>
      </c>
      <c r="AC101" s="350">
        <f t="shared" si="75"/>
        <v>6933.333333333333</v>
      </c>
      <c r="AD101" s="354">
        <f t="shared" si="76"/>
        <v>10190</v>
      </c>
      <c r="AE101" s="233">
        <f t="shared" si="75"/>
        <v>6793.333333333333</v>
      </c>
      <c r="AF101" s="93">
        <f t="shared" si="77"/>
        <v>10090</v>
      </c>
      <c r="AG101" s="93">
        <f t="shared" si="78"/>
        <v>6726.666666666667</v>
      </c>
      <c r="AH101" s="95">
        <f t="shared" si="90"/>
        <v>10090</v>
      </c>
      <c r="AI101" s="95">
        <f t="shared" si="79"/>
        <v>6726.666666666667</v>
      </c>
      <c r="AJ101" s="97">
        <f t="shared" si="80"/>
        <v>9880</v>
      </c>
      <c r="AK101" s="341">
        <f t="shared" si="81"/>
        <v>6586.666666666667</v>
      </c>
      <c r="AL101" s="235">
        <f t="shared" si="82"/>
        <v>9670</v>
      </c>
      <c r="AM101" s="231">
        <f t="shared" si="83"/>
        <v>6446.666666666667</v>
      </c>
      <c r="AN101" s="231">
        <f t="shared" si="65"/>
        <v>730</v>
      </c>
      <c r="AO101" s="332">
        <f t="shared" si="66"/>
        <v>486.66666666666669</v>
      </c>
      <c r="AP101" s="236">
        <f t="shared" si="84"/>
        <v>9360</v>
      </c>
      <c r="AQ101" s="229">
        <f t="shared" si="85"/>
        <v>6240</v>
      </c>
      <c r="AR101" s="239">
        <f t="shared" si="67"/>
        <v>1040</v>
      </c>
      <c r="AS101" s="240">
        <f t="shared" si="68"/>
        <v>693.33333333333337</v>
      </c>
      <c r="AT101" s="237">
        <f t="shared" si="86"/>
        <v>9100</v>
      </c>
      <c r="AU101" s="227">
        <f t="shared" si="87"/>
        <v>6066.666666666667</v>
      </c>
      <c r="AV101" s="227">
        <f t="shared" si="69"/>
        <v>1300</v>
      </c>
      <c r="AW101" s="241">
        <f t="shared" si="70"/>
        <v>866.66666666666663</v>
      </c>
      <c r="AX101" s="238">
        <f t="shared" si="88"/>
        <v>8840</v>
      </c>
      <c r="AY101" s="225">
        <f t="shared" si="89"/>
        <v>5893.333333333333</v>
      </c>
      <c r="AZ101" s="242">
        <f t="shared" si="71"/>
        <v>1560</v>
      </c>
      <c r="BA101" s="243">
        <f t="shared" si="72"/>
        <v>1040</v>
      </c>
      <c r="BB101" s="238">
        <v>7963.626966750001</v>
      </c>
      <c r="BC101" s="225">
        <f t="shared" si="54"/>
        <v>5309.0846445000006</v>
      </c>
      <c r="BD101" s="271">
        <f t="shared" si="73"/>
        <v>0.30593761403220221</v>
      </c>
      <c r="BE101" s="272">
        <f t="shared" si="74"/>
        <v>0.11004697192737188</v>
      </c>
    </row>
    <row r="102" spans="1:57" ht="40.5" customHeight="1">
      <c r="A102" s="263" t="s">
        <v>263</v>
      </c>
      <c r="B102" s="5"/>
      <c r="C102" s="63" t="s">
        <v>113</v>
      </c>
      <c r="D102" s="196"/>
      <c r="E102" s="198">
        <v>1.5</v>
      </c>
      <c r="F102" s="310" t="s">
        <v>106</v>
      </c>
      <c r="G102" s="283"/>
      <c r="H102" s="283">
        <v>0</v>
      </c>
      <c r="I102" s="283">
        <v>0</v>
      </c>
      <c r="J102" s="283">
        <v>25</v>
      </c>
      <c r="K102" s="283">
        <f t="shared" si="60"/>
        <v>0</v>
      </c>
      <c r="L102" s="283">
        <f t="shared" si="60"/>
        <v>0</v>
      </c>
      <c r="M102" s="283">
        <f t="shared" si="60"/>
        <v>2.5</v>
      </c>
      <c r="N102" s="283">
        <v>1</v>
      </c>
      <c r="O102" s="283">
        <v>1.5</v>
      </c>
      <c r="P102" s="283">
        <f t="shared" si="61"/>
        <v>2.5000000000000001E-2</v>
      </c>
      <c r="Q102" s="363">
        <f t="shared" si="62"/>
        <v>3.7500000000000006E-2</v>
      </c>
      <c r="R102" s="279"/>
      <c r="S102" s="281" t="s">
        <v>346</v>
      </c>
      <c r="T102" s="282">
        <v>1</v>
      </c>
      <c r="U102" s="283"/>
      <c r="V102" s="283"/>
      <c r="W102" s="283"/>
      <c r="X102" s="283">
        <f t="shared" si="63"/>
        <v>0</v>
      </c>
      <c r="Y102" s="283">
        <f t="shared" si="63"/>
        <v>0</v>
      </c>
      <c r="Z102" s="283">
        <f t="shared" si="63"/>
        <v>0</v>
      </c>
      <c r="AA102" s="283">
        <f t="shared" si="64"/>
        <v>0</v>
      </c>
      <c r="AB102" s="224">
        <v>18500</v>
      </c>
      <c r="AC102" s="350">
        <f t="shared" si="75"/>
        <v>12333.333333333334</v>
      </c>
      <c r="AD102" s="354">
        <f t="shared" si="76"/>
        <v>18130</v>
      </c>
      <c r="AE102" s="233">
        <f t="shared" si="75"/>
        <v>12086.666666666666</v>
      </c>
      <c r="AF102" s="93">
        <f t="shared" si="77"/>
        <v>17945</v>
      </c>
      <c r="AG102" s="93">
        <f t="shared" si="78"/>
        <v>11963.333333333334</v>
      </c>
      <c r="AH102" s="95">
        <f t="shared" si="90"/>
        <v>17945</v>
      </c>
      <c r="AI102" s="95">
        <f t="shared" si="79"/>
        <v>11963.333333333334</v>
      </c>
      <c r="AJ102" s="97">
        <f t="shared" si="80"/>
        <v>17575</v>
      </c>
      <c r="AK102" s="341">
        <f t="shared" si="81"/>
        <v>11716.666666666666</v>
      </c>
      <c r="AL102" s="235">
        <f t="shared" si="82"/>
        <v>17205</v>
      </c>
      <c r="AM102" s="231">
        <f t="shared" si="83"/>
        <v>11470</v>
      </c>
      <c r="AN102" s="231">
        <f t="shared" si="65"/>
        <v>1295</v>
      </c>
      <c r="AO102" s="332">
        <f t="shared" si="66"/>
        <v>863.33333333333337</v>
      </c>
      <c r="AP102" s="236">
        <f t="shared" si="84"/>
        <v>16650</v>
      </c>
      <c r="AQ102" s="229">
        <f t="shared" si="85"/>
        <v>11100</v>
      </c>
      <c r="AR102" s="239">
        <f t="shared" si="67"/>
        <v>1850</v>
      </c>
      <c r="AS102" s="240">
        <f t="shared" si="68"/>
        <v>1233.3333333333333</v>
      </c>
      <c r="AT102" s="237">
        <f t="shared" si="86"/>
        <v>16190</v>
      </c>
      <c r="AU102" s="227">
        <f t="shared" si="87"/>
        <v>10793.333333333334</v>
      </c>
      <c r="AV102" s="227">
        <f t="shared" si="69"/>
        <v>2310</v>
      </c>
      <c r="AW102" s="241">
        <f t="shared" si="70"/>
        <v>1540</v>
      </c>
      <c r="AX102" s="238">
        <f t="shared" si="88"/>
        <v>15725</v>
      </c>
      <c r="AY102" s="225">
        <f t="shared" si="89"/>
        <v>10483.333333333334</v>
      </c>
      <c r="AZ102" s="242">
        <f t="shared" si="71"/>
        <v>2775</v>
      </c>
      <c r="BA102" s="243">
        <f t="shared" si="72"/>
        <v>1850</v>
      </c>
      <c r="BB102" s="238">
        <v>14113.754723249998</v>
      </c>
      <c r="BC102" s="225">
        <f t="shared" si="54"/>
        <v>9409.1698154999995</v>
      </c>
      <c r="BD102" s="271">
        <f t="shared" si="73"/>
        <v>0.31077805748773657</v>
      </c>
      <c r="BE102" s="272">
        <f t="shared" si="74"/>
        <v>0.1141613488645761</v>
      </c>
    </row>
    <row r="103" spans="1:57" ht="40.5" customHeight="1">
      <c r="A103" s="263" t="s">
        <v>264</v>
      </c>
      <c r="B103" s="5"/>
      <c r="C103" s="63" t="s">
        <v>114</v>
      </c>
      <c r="D103" s="196"/>
      <c r="E103" s="198">
        <v>1.5</v>
      </c>
      <c r="F103" s="310" t="s">
        <v>106</v>
      </c>
      <c r="G103" s="283"/>
      <c r="H103" s="283">
        <v>0</v>
      </c>
      <c r="I103" s="283">
        <v>0</v>
      </c>
      <c r="J103" s="283">
        <v>12.5</v>
      </c>
      <c r="K103" s="283">
        <f t="shared" si="60"/>
        <v>0</v>
      </c>
      <c r="L103" s="283">
        <f t="shared" si="60"/>
        <v>0</v>
      </c>
      <c r="M103" s="283">
        <f t="shared" si="60"/>
        <v>1.25</v>
      </c>
      <c r="N103" s="283">
        <v>1</v>
      </c>
      <c r="O103" s="283">
        <v>1.5</v>
      </c>
      <c r="P103" s="283">
        <f t="shared" si="61"/>
        <v>1.2500000000000001E-2</v>
      </c>
      <c r="Q103" s="363">
        <f t="shared" si="62"/>
        <v>1.8750000000000003E-2</v>
      </c>
      <c r="R103" s="279"/>
      <c r="S103" s="281" t="s">
        <v>346</v>
      </c>
      <c r="T103" s="282">
        <v>1</v>
      </c>
      <c r="U103" s="283"/>
      <c r="V103" s="283"/>
      <c r="W103" s="283"/>
      <c r="X103" s="283">
        <f t="shared" si="63"/>
        <v>0</v>
      </c>
      <c r="Y103" s="283">
        <f t="shared" si="63"/>
        <v>0</v>
      </c>
      <c r="Z103" s="283">
        <f t="shared" si="63"/>
        <v>0</v>
      </c>
      <c r="AA103" s="283">
        <f t="shared" si="64"/>
        <v>0</v>
      </c>
      <c r="AB103" s="224">
        <v>12400</v>
      </c>
      <c r="AC103" s="350">
        <f t="shared" si="75"/>
        <v>8266.6666666666661</v>
      </c>
      <c r="AD103" s="354">
        <f t="shared" si="76"/>
        <v>12150</v>
      </c>
      <c r="AE103" s="233">
        <f t="shared" si="75"/>
        <v>8100</v>
      </c>
      <c r="AF103" s="93">
        <f t="shared" si="77"/>
        <v>12030</v>
      </c>
      <c r="AG103" s="93">
        <f t="shared" si="78"/>
        <v>8020</v>
      </c>
      <c r="AH103" s="95">
        <f t="shared" si="90"/>
        <v>12030</v>
      </c>
      <c r="AI103" s="95">
        <f t="shared" si="79"/>
        <v>8020</v>
      </c>
      <c r="AJ103" s="97">
        <f t="shared" si="80"/>
        <v>11780</v>
      </c>
      <c r="AK103" s="341">
        <f t="shared" si="81"/>
        <v>7853.333333333333</v>
      </c>
      <c r="AL103" s="235">
        <f t="shared" si="82"/>
        <v>11530</v>
      </c>
      <c r="AM103" s="231">
        <f t="shared" si="83"/>
        <v>7686.666666666667</v>
      </c>
      <c r="AN103" s="231">
        <f t="shared" si="65"/>
        <v>870</v>
      </c>
      <c r="AO103" s="332">
        <f t="shared" si="66"/>
        <v>580</v>
      </c>
      <c r="AP103" s="236">
        <f t="shared" si="84"/>
        <v>11160</v>
      </c>
      <c r="AQ103" s="229">
        <f t="shared" si="85"/>
        <v>7440</v>
      </c>
      <c r="AR103" s="239">
        <f t="shared" si="67"/>
        <v>1240</v>
      </c>
      <c r="AS103" s="240">
        <f t="shared" si="68"/>
        <v>826.66666666666663</v>
      </c>
      <c r="AT103" s="237">
        <f t="shared" si="86"/>
        <v>10850</v>
      </c>
      <c r="AU103" s="227">
        <f t="shared" si="87"/>
        <v>7233.333333333333</v>
      </c>
      <c r="AV103" s="227">
        <f t="shared" si="69"/>
        <v>1550</v>
      </c>
      <c r="AW103" s="241">
        <f t="shared" si="70"/>
        <v>1033.3333333333333</v>
      </c>
      <c r="AX103" s="238">
        <f t="shared" si="88"/>
        <v>10540</v>
      </c>
      <c r="AY103" s="225">
        <f t="shared" si="89"/>
        <v>7026.666666666667</v>
      </c>
      <c r="AZ103" s="242">
        <f t="shared" si="71"/>
        <v>1860</v>
      </c>
      <c r="BA103" s="243">
        <f t="shared" si="72"/>
        <v>1240</v>
      </c>
      <c r="BB103" s="238">
        <v>9382.8872182500018</v>
      </c>
      <c r="BC103" s="225">
        <f t="shared" si="54"/>
        <v>6255.2581455000009</v>
      </c>
      <c r="BD103" s="271">
        <f t="shared" si="73"/>
        <v>0.32155483824654973</v>
      </c>
      <c r="BE103" s="272">
        <f t="shared" si="74"/>
        <v>0.12332161250956727</v>
      </c>
    </row>
    <row r="104" spans="1:57" ht="40.5" customHeight="1">
      <c r="A104" s="263" t="s">
        <v>265</v>
      </c>
      <c r="B104" s="5"/>
      <c r="C104" s="63" t="s">
        <v>115</v>
      </c>
      <c r="D104" s="196"/>
      <c r="E104" s="198">
        <v>1.5</v>
      </c>
      <c r="F104" s="310" t="s">
        <v>106</v>
      </c>
      <c r="G104" s="283"/>
      <c r="H104" s="283">
        <v>0</v>
      </c>
      <c r="I104" s="283">
        <v>0</v>
      </c>
      <c r="J104" s="283">
        <v>25</v>
      </c>
      <c r="K104" s="283">
        <f t="shared" si="60"/>
        <v>0</v>
      </c>
      <c r="L104" s="283">
        <f t="shared" si="60"/>
        <v>0</v>
      </c>
      <c r="M104" s="283">
        <f t="shared" si="60"/>
        <v>2.5</v>
      </c>
      <c r="N104" s="283">
        <v>1</v>
      </c>
      <c r="O104" s="283">
        <v>1.5</v>
      </c>
      <c r="P104" s="283">
        <f t="shared" si="61"/>
        <v>2.5000000000000001E-2</v>
      </c>
      <c r="Q104" s="363">
        <f t="shared" si="62"/>
        <v>3.7500000000000006E-2</v>
      </c>
      <c r="R104" s="279"/>
      <c r="S104" s="281" t="s">
        <v>346</v>
      </c>
      <c r="T104" s="282">
        <v>1</v>
      </c>
      <c r="U104" s="283"/>
      <c r="V104" s="283"/>
      <c r="W104" s="283"/>
      <c r="X104" s="283">
        <f t="shared" si="63"/>
        <v>0</v>
      </c>
      <c r="Y104" s="283">
        <f t="shared" si="63"/>
        <v>0</v>
      </c>
      <c r="Z104" s="283">
        <f t="shared" si="63"/>
        <v>0</v>
      </c>
      <c r="AA104" s="283">
        <f t="shared" si="64"/>
        <v>0</v>
      </c>
      <c r="AB104" s="224">
        <v>22500</v>
      </c>
      <c r="AC104" s="350">
        <f t="shared" si="75"/>
        <v>15000</v>
      </c>
      <c r="AD104" s="354">
        <f t="shared" si="76"/>
        <v>22050</v>
      </c>
      <c r="AE104" s="233">
        <f t="shared" si="75"/>
        <v>14700</v>
      </c>
      <c r="AF104" s="93">
        <f t="shared" si="77"/>
        <v>21825</v>
      </c>
      <c r="AG104" s="93">
        <f t="shared" si="78"/>
        <v>14550</v>
      </c>
      <c r="AH104" s="95">
        <f t="shared" si="90"/>
        <v>21825</v>
      </c>
      <c r="AI104" s="95">
        <f t="shared" si="79"/>
        <v>14550</v>
      </c>
      <c r="AJ104" s="97">
        <f t="shared" si="80"/>
        <v>21375</v>
      </c>
      <c r="AK104" s="341">
        <f t="shared" si="81"/>
        <v>14250</v>
      </c>
      <c r="AL104" s="235">
        <f t="shared" si="82"/>
        <v>20925</v>
      </c>
      <c r="AM104" s="231">
        <f t="shared" si="83"/>
        <v>13950</v>
      </c>
      <c r="AN104" s="231">
        <f t="shared" si="65"/>
        <v>1575</v>
      </c>
      <c r="AO104" s="332">
        <f t="shared" si="66"/>
        <v>1050</v>
      </c>
      <c r="AP104" s="236">
        <f t="shared" si="84"/>
        <v>20250</v>
      </c>
      <c r="AQ104" s="229">
        <f t="shared" si="85"/>
        <v>13500</v>
      </c>
      <c r="AR104" s="239">
        <f t="shared" si="67"/>
        <v>2250</v>
      </c>
      <c r="AS104" s="240">
        <f t="shared" si="68"/>
        <v>1500</v>
      </c>
      <c r="AT104" s="237">
        <f t="shared" si="86"/>
        <v>19690</v>
      </c>
      <c r="AU104" s="227">
        <f t="shared" si="87"/>
        <v>13126.666666666666</v>
      </c>
      <c r="AV104" s="227">
        <f t="shared" si="69"/>
        <v>2810</v>
      </c>
      <c r="AW104" s="241">
        <f t="shared" si="70"/>
        <v>1873.3333333333333</v>
      </c>
      <c r="AX104" s="238">
        <f t="shared" si="88"/>
        <v>19125</v>
      </c>
      <c r="AY104" s="225">
        <f t="shared" si="89"/>
        <v>12750</v>
      </c>
      <c r="AZ104" s="242">
        <f t="shared" si="71"/>
        <v>3375</v>
      </c>
      <c r="BA104" s="243">
        <f t="shared" si="72"/>
        <v>2250</v>
      </c>
      <c r="BB104" s="238">
        <v>16834.003538624998</v>
      </c>
      <c r="BC104" s="225">
        <f t="shared" si="54"/>
        <v>11222.669025749999</v>
      </c>
      <c r="BD104" s="271">
        <f t="shared" si="73"/>
        <v>0.33658044851746538</v>
      </c>
      <c r="BE104" s="272">
        <f t="shared" si="74"/>
        <v>0.1360933812398456</v>
      </c>
    </row>
    <row r="105" spans="1:57" ht="40.5" customHeight="1">
      <c r="A105" s="263" t="s">
        <v>266</v>
      </c>
      <c r="B105" s="5"/>
      <c r="C105" s="63" t="s">
        <v>116</v>
      </c>
      <c r="D105" s="196"/>
      <c r="E105" s="198">
        <v>1.5</v>
      </c>
      <c r="F105" s="310" t="s">
        <v>106</v>
      </c>
      <c r="G105" s="283"/>
      <c r="H105" s="283">
        <v>0</v>
      </c>
      <c r="I105" s="283">
        <v>0</v>
      </c>
      <c r="J105" s="283">
        <v>12.5</v>
      </c>
      <c r="K105" s="283">
        <f t="shared" si="60"/>
        <v>0</v>
      </c>
      <c r="L105" s="283">
        <f t="shared" si="60"/>
        <v>0</v>
      </c>
      <c r="M105" s="283">
        <f t="shared" si="60"/>
        <v>1.25</v>
      </c>
      <c r="N105" s="283">
        <v>1</v>
      </c>
      <c r="O105" s="283">
        <v>1.5</v>
      </c>
      <c r="P105" s="283">
        <f t="shared" si="61"/>
        <v>1.2500000000000001E-2</v>
      </c>
      <c r="Q105" s="363">
        <f t="shared" si="62"/>
        <v>1.8750000000000003E-2</v>
      </c>
      <c r="R105" s="279"/>
      <c r="S105" s="281" t="s">
        <v>346</v>
      </c>
      <c r="T105" s="282">
        <v>1</v>
      </c>
      <c r="U105" s="283"/>
      <c r="V105" s="283"/>
      <c r="W105" s="283"/>
      <c r="X105" s="283">
        <f t="shared" si="63"/>
        <v>0</v>
      </c>
      <c r="Y105" s="283">
        <f t="shared" si="63"/>
        <v>0</v>
      </c>
      <c r="Z105" s="283">
        <f t="shared" si="63"/>
        <v>0</v>
      </c>
      <c r="AA105" s="283">
        <f t="shared" si="64"/>
        <v>0</v>
      </c>
      <c r="AB105" s="224">
        <v>15700</v>
      </c>
      <c r="AC105" s="350">
        <f t="shared" si="75"/>
        <v>10466.666666666666</v>
      </c>
      <c r="AD105" s="354">
        <f t="shared" si="76"/>
        <v>15385</v>
      </c>
      <c r="AE105" s="233">
        <f t="shared" si="75"/>
        <v>10256.666666666666</v>
      </c>
      <c r="AF105" s="93">
        <f t="shared" si="77"/>
        <v>15230</v>
      </c>
      <c r="AG105" s="93">
        <f t="shared" si="78"/>
        <v>10153.333333333334</v>
      </c>
      <c r="AH105" s="95">
        <f t="shared" si="90"/>
        <v>15230</v>
      </c>
      <c r="AI105" s="95">
        <f t="shared" si="79"/>
        <v>10153.333333333334</v>
      </c>
      <c r="AJ105" s="97">
        <f t="shared" si="80"/>
        <v>14915</v>
      </c>
      <c r="AK105" s="341">
        <f t="shared" si="81"/>
        <v>9943.3333333333339</v>
      </c>
      <c r="AL105" s="235">
        <f t="shared" si="82"/>
        <v>14600</v>
      </c>
      <c r="AM105" s="231">
        <f t="shared" si="83"/>
        <v>9733.3333333333339</v>
      </c>
      <c r="AN105" s="231">
        <f t="shared" si="65"/>
        <v>1100</v>
      </c>
      <c r="AO105" s="332">
        <f t="shared" si="66"/>
        <v>733.33333333333337</v>
      </c>
      <c r="AP105" s="236">
        <f t="shared" si="84"/>
        <v>14130</v>
      </c>
      <c r="AQ105" s="229">
        <f t="shared" si="85"/>
        <v>9420</v>
      </c>
      <c r="AR105" s="239">
        <f t="shared" si="67"/>
        <v>1570</v>
      </c>
      <c r="AS105" s="240">
        <f t="shared" si="68"/>
        <v>1046.6666666666667</v>
      </c>
      <c r="AT105" s="237">
        <f t="shared" si="86"/>
        <v>13740</v>
      </c>
      <c r="AU105" s="227">
        <f t="shared" si="87"/>
        <v>9160</v>
      </c>
      <c r="AV105" s="227">
        <f t="shared" si="69"/>
        <v>1960</v>
      </c>
      <c r="AW105" s="241">
        <f t="shared" si="70"/>
        <v>1306.6666666666667</v>
      </c>
      <c r="AX105" s="238">
        <f t="shared" si="88"/>
        <v>13345</v>
      </c>
      <c r="AY105" s="225">
        <f t="shared" si="89"/>
        <v>8896.6666666666661</v>
      </c>
      <c r="AZ105" s="242">
        <f t="shared" si="71"/>
        <v>2355</v>
      </c>
      <c r="BA105" s="243">
        <f t="shared" si="72"/>
        <v>1570</v>
      </c>
      <c r="BB105" s="238">
        <v>11748.320970749999</v>
      </c>
      <c r="BC105" s="225">
        <f t="shared" si="54"/>
        <v>7832.2139804999997</v>
      </c>
      <c r="BD105" s="271">
        <f t="shared" si="73"/>
        <v>0.33636117357438272</v>
      </c>
      <c r="BE105" s="272">
        <f t="shared" si="74"/>
        <v>0.1359069975382253</v>
      </c>
    </row>
    <row r="106" spans="1:57" ht="40.5" customHeight="1">
      <c r="A106" s="263" t="s">
        <v>267</v>
      </c>
      <c r="B106" s="5"/>
      <c r="C106" s="63" t="s">
        <v>117</v>
      </c>
      <c r="D106" s="196"/>
      <c r="E106" s="198">
        <v>1.5</v>
      </c>
      <c r="F106" s="310" t="s">
        <v>106</v>
      </c>
      <c r="G106" s="283"/>
      <c r="H106" s="283">
        <v>0</v>
      </c>
      <c r="I106" s="283">
        <v>0</v>
      </c>
      <c r="J106" s="283">
        <v>25</v>
      </c>
      <c r="K106" s="283">
        <f t="shared" si="60"/>
        <v>0</v>
      </c>
      <c r="L106" s="283">
        <f t="shared" si="60"/>
        <v>0</v>
      </c>
      <c r="M106" s="283">
        <f t="shared" si="60"/>
        <v>2.5</v>
      </c>
      <c r="N106" s="283">
        <v>1</v>
      </c>
      <c r="O106" s="283">
        <v>1.5</v>
      </c>
      <c r="P106" s="283">
        <f t="shared" si="61"/>
        <v>2.5000000000000001E-2</v>
      </c>
      <c r="Q106" s="363">
        <f t="shared" si="62"/>
        <v>3.7500000000000006E-2</v>
      </c>
      <c r="R106" s="279"/>
      <c r="S106" s="281" t="s">
        <v>346</v>
      </c>
      <c r="T106" s="282">
        <v>1</v>
      </c>
      <c r="U106" s="283"/>
      <c r="V106" s="283"/>
      <c r="W106" s="283"/>
      <c r="X106" s="283">
        <f t="shared" si="63"/>
        <v>0</v>
      </c>
      <c r="Y106" s="283">
        <f t="shared" si="63"/>
        <v>0</v>
      </c>
      <c r="Z106" s="283">
        <f t="shared" si="63"/>
        <v>0</v>
      </c>
      <c r="AA106" s="283">
        <f t="shared" si="64"/>
        <v>0</v>
      </c>
      <c r="AB106" s="224">
        <v>29500</v>
      </c>
      <c r="AC106" s="350">
        <f t="shared" si="75"/>
        <v>19666.666666666668</v>
      </c>
      <c r="AD106" s="354">
        <f t="shared" si="76"/>
        <v>28910</v>
      </c>
      <c r="AE106" s="233">
        <f t="shared" si="75"/>
        <v>19273.333333333332</v>
      </c>
      <c r="AF106" s="93">
        <f t="shared" si="77"/>
        <v>28615</v>
      </c>
      <c r="AG106" s="93">
        <f t="shared" si="78"/>
        <v>19076.666666666668</v>
      </c>
      <c r="AH106" s="95">
        <f t="shared" si="90"/>
        <v>28615</v>
      </c>
      <c r="AI106" s="95">
        <f t="shared" si="79"/>
        <v>19076.666666666668</v>
      </c>
      <c r="AJ106" s="97">
        <f t="shared" si="80"/>
        <v>28025</v>
      </c>
      <c r="AK106" s="341">
        <f t="shared" si="81"/>
        <v>18683.333333333332</v>
      </c>
      <c r="AL106" s="235">
        <f t="shared" si="82"/>
        <v>27435</v>
      </c>
      <c r="AM106" s="231">
        <f t="shared" si="83"/>
        <v>18290</v>
      </c>
      <c r="AN106" s="231">
        <f t="shared" si="65"/>
        <v>2065</v>
      </c>
      <c r="AO106" s="332">
        <f t="shared" si="66"/>
        <v>1376.6666666666667</v>
      </c>
      <c r="AP106" s="236">
        <f t="shared" si="84"/>
        <v>26550</v>
      </c>
      <c r="AQ106" s="229">
        <f t="shared" si="85"/>
        <v>17700</v>
      </c>
      <c r="AR106" s="239">
        <f t="shared" si="67"/>
        <v>2950</v>
      </c>
      <c r="AS106" s="240">
        <f t="shared" si="68"/>
        <v>1966.6666666666667</v>
      </c>
      <c r="AT106" s="237">
        <f t="shared" si="86"/>
        <v>25815</v>
      </c>
      <c r="AU106" s="227">
        <f t="shared" si="87"/>
        <v>17210</v>
      </c>
      <c r="AV106" s="227">
        <f t="shared" si="69"/>
        <v>3685</v>
      </c>
      <c r="AW106" s="241">
        <f t="shared" si="70"/>
        <v>2456.6666666666665</v>
      </c>
      <c r="AX106" s="238">
        <f t="shared" si="88"/>
        <v>25075</v>
      </c>
      <c r="AY106" s="225">
        <f t="shared" si="89"/>
        <v>16716.666666666668</v>
      </c>
      <c r="AZ106" s="242">
        <f t="shared" si="71"/>
        <v>4425</v>
      </c>
      <c r="BA106" s="243">
        <f t="shared" si="72"/>
        <v>2950</v>
      </c>
      <c r="BB106" s="238">
        <v>22037.957794124999</v>
      </c>
      <c r="BC106" s="225">
        <f t="shared" si="54"/>
        <v>14691.971862749999</v>
      </c>
      <c r="BD106" s="271">
        <f t="shared" si="73"/>
        <v>0.33859953247865249</v>
      </c>
      <c r="BE106" s="272">
        <f t="shared" si="74"/>
        <v>0.13780960260685463</v>
      </c>
    </row>
    <row r="107" spans="1:57" ht="40.5" customHeight="1">
      <c r="A107" s="263" t="s">
        <v>268</v>
      </c>
      <c r="B107" s="5"/>
      <c r="C107" s="63" t="s">
        <v>118</v>
      </c>
      <c r="D107" s="196"/>
      <c r="E107" s="198">
        <v>1.5</v>
      </c>
      <c r="F107" s="310" t="s">
        <v>106</v>
      </c>
      <c r="G107" s="283"/>
      <c r="H107" s="283">
        <v>0</v>
      </c>
      <c r="I107" s="283">
        <v>0</v>
      </c>
      <c r="J107" s="283">
        <v>12.5</v>
      </c>
      <c r="K107" s="283">
        <f t="shared" si="60"/>
        <v>0</v>
      </c>
      <c r="L107" s="283">
        <f t="shared" si="60"/>
        <v>0</v>
      </c>
      <c r="M107" s="283">
        <f t="shared" si="60"/>
        <v>1.25</v>
      </c>
      <c r="N107" s="283">
        <v>1</v>
      </c>
      <c r="O107" s="283">
        <v>1.5</v>
      </c>
      <c r="P107" s="283">
        <f t="shared" si="61"/>
        <v>1.2500000000000001E-2</v>
      </c>
      <c r="Q107" s="363">
        <f t="shared" si="62"/>
        <v>1.8750000000000003E-2</v>
      </c>
      <c r="R107" s="279"/>
      <c r="S107" s="281" t="s">
        <v>346</v>
      </c>
      <c r="T107" s="282">
        <v>1</v>
      </c>
      <c r="U107" s="283"/>
      <c r="V107" s="283"/>
      <c r="W107" s="283"/>
      <c r="X107" s="283">
        <f t="shared" si="63"/>
        <v>0</v>
      </c>
      <c r="Y107" s="283">
        <f t="shared" si="63"/>
        <v>0</v>
      </c>
      <c r="Z107" s="283">
        <f t="shared" si="63"/>
        <v>0</v>
      </c>
      <c r="AA107" s="283">
        <f t="shared" si="64"/>
        <v>0</v>
      </c>
      <c r="AB107" s="224">
        <v>18800</v>
      </c>
      <c r="AC107" s="350">
        <f t="shared" si="75"/>
        <v>12533.333333333334</v>
      </c>
      <c r="AD107" s="354">
        <f t="shared" si="76"/>
        <v>18425</v>
      </c>
      <c r="AE107" s="233">
        <f t="shared" si="75"/>
        <v>12283.333333333334</v>
      </c>
      <c r="AF107" s="93">
        <f t="shared" si="77"/>
        <v>18235</v>
      </c>
      <c r="AG107" s="93">
        <f t="shared" si="78"/>
        <v>12156.666666666666</v>
      </c>
      <c r="AH107" s="95">
        <f t="shared" si="90"/>
        <v>18235</v>
      </c>
      <c r="AI107" s="95">
        <f t="shared" si="79"/>
        <v>12156.666666666666</v>
      </c>
      <c r="AJ107" s="97">
        <f t="shared" si="80"/>
        <v>17860</v>
      </c>
      <c r="AK107" s="341">
        <f t="shared" si="81"/>
        <v>11906.666666666666</v>
      </c>
      <c r="AL107" s="235">
        <f t="shared" si="82"/>
        <v>17485</v>
      </c>
      <c r="AM107" s="231">
        <f t="shared" si="83"/>
        <v>11656.666666666666</v>
      </c>
      <c r="AN107" s="231">
        <f t="shared" si="65"/>
        <v>1315</v>
      </c>
      <c r="AO107" s="332">
        <f t="shared" si="66"/>
        <v>876.66666666666663</v>
      </c>
      <c r="AP107" s="236">
        <f t="shared" si="84"/>
        <v>16920</v>
      </c>
      <c r="AQ107" s="229">
        <f t="shared" si="85"/>
        <v>11280</v>
      </c>
      <c r="AR107" s="239">
        <f t="shared" si="67"/>
        <v>1880</v>
      </c>
      <c r="AS107" s="240">
        <f t="shared" si="68"/>
        <v>1253.3333333333333</v>
      </c>
      <c r="AT107" s="237">
        <f t="shared" si="86"/>
        <v>16450</v>
      </c>
      <c r="AU107" s="227">
        <f t="shared" si="87"/>
        <v>10966.666666666666</v>
      </c>
      <c r="AV107" s="227">
        <f t="shared" si="69"/>
        <v>2350</v>
      </c>
      <c r="AW107" s="241">
        <f t="shared" si="70"/>
        <v>1566.6666666666667</v>
      </c>
      <c r="AX107" s="238">
        <f t="shared" si="88"/>
        <v>15980</v>
      </c>
      <c r="AY107" s="225">
        <f t="shared" si="89"/>
        <v>10653.333333333334</v>
      </c>
      <c r="AZ107" s="242">
        <f t="shared" si="71"/>
        <v>2820</v>
      </c>
      <c r="BA107" s="243">
        <f t="shared" si="72"/>
        <v>1880</v>
      </c>
      <c r="BB107" s="238">
        <v>13995.483035625</v>
      </c>
      <c r="BC107" s="225">
        <f t="shared" si="54"/>
        <v>9330.3220237500009</v>
      </c>
      <c r="BD107" s="271">
        <f t="shared" si="73"/>
        <v>0.34329054253756541</v>
      </c>
      <c r="BE107" s="272">
        <f t="shared" si="74"/>
        <v>0.14179696115693061</v>
      </c>
    </row>
    <row r="108" spans="1:57" ht="40.5" customHeight="1">
      <c r="A108" s="263" t="s">
        <v>269</v>
      </c>
      <c r="B108" s="5"/>
      <c r="C108" s="63" t="s">
        <v>119</v>
      </c>
      <c r="D108" s="196"/>
      <c r="E108" s="198">
        <v>1.5</v>
      </c>
      <c r="F108" s="310" t="s">
        <v>106</v>
      </c>
      <c r="G108" s="359"/>
      <c r="H108" s="283">
        <v>0</v>
      </c>
      <c r="I108" s="283">
        <v>0</v>
      </c>
      <c r="J108" s="283">
        <v>25</v>
      </c>
      <c r="K108" s="283">
        <f t="shared" si="60"/>
        <v>0</v>
      </c>
      <c r="L108" s="283">
        <f t="shared" si="60"/>
        <v>0</v>
      </c>
      <c r="M108" s="283">
        <f t="shared" si="60"/>
        <v>2.5</v>
      </c>
      <c r="N108" s="283">
        <v>1</v>
      </c>
      <c r="O108" s="283">
        <v>1.5</v>
      </c>
      <c r="P108" s="283">
        <f t="shared" si="61"/>
        <v>2.5000000000000001E-2</v>
      </c>
      <c r="Q108" s="363">
        <f t="shared" si="62"/>
        <v>3.7500000000000006E-2</v>
      </c>
      <c r="R108" s="279"/>
      <c r="S108" s="281" t="s">
        <v>346</v>
      </c>
      <c r="T108" s="282">
        <v>1</v>
      </c>
      <c r="U108" s="283"/>
      <c r="V108" s="283"/>
      <c r="W108" s="283"/>
      <c r="X108" s="283">
        <f t="shared" si="63"/>
        <v>0</v>
      </c>
      <c r="Y108" s="283">
        <f t="shared" si="63"/>
        <v>0</v>
      </c>
      <c r="Z108" s="283">
        <f t="shared" si="63"/>
        <v>0</v>
      </c>
      <c r="AA108" s="283">
        <f t="shared" si="64"/>
        <v>0</v>
      </c>
      <c r="AB108" s="224">
        <v>36500</v>
      </c>
      <c r="AC108" s="350">
        <f t="shared" si="75"/>
        <v>24333.333333333332</v>
      </c>
      <c r="AD108" s="354">
        <f t="shared" si="76"/>
        <v>35770</v>
      </c>
      <c r="AE108" s="233">
        <f t="shared" si="75"/>
        <v>23846.666666666668</v>
      </c>
      <c r="AF108" s="93">
        <f t="shared" si="77"/>
        <v>35405</v>
      </c>
      <c r="AG108" s="93">
        <f t="shared" si="78"/>
        <v>23603.333333333332</v>
      </c>
      <c r="AH108" s="95">
        <f t="shared" si="90"/>
        <v>35405</v>
      </c>
      <c r="AI108" s="95">
        <f t="shared" si="79"/>
        <v>23603.333333333332</v>
      </c>
      <c r="AJ108" s="97">
        <f t="shared" si="80"/>
        <v>34675</v>
      </c>
      <c r="AK108" s="341">
        <f t="shared" si="81"/>
        <v>23116.666666666668</v>
      </c>
      <c r="AL108" s="235">
        <f t="shared" si="82"/>
        <v>33945</v>
      </c>
      <c r="AM108" s="231">
        <f t="shared" si="83"/>
        <v>22630</v>
      </c>
      <c r="AN108" s="231">
        <f t="shared" si="65"/>
        <v>2555</v>
      </c>
      <c r="AO108" s="332">
        <f t="shared" si="66"/>
        <v>1703.3333333333333</v>
      </c>
      <c r="AP108" s="236">
        <f t="shared" si="84"/>
        <v>32850</v>
      </c>
      <c r="AQ108" s="229">
        <f t="shared" si="85"/>
        <v>21900</v>
      </c>
      <c r="AR108" s="239">
        <f t="shared" si="67"/>
        <v>3650</v>
      </c>
      <c r="AS108" s="240">
        <f t="shared" si="68"/>
        <v>2433.3333333333335</v>
      </c>
      <c r="AT108" s="237">
        <f t="shared" si="86"/>
        <v>31940</v>
      </c>
      <c r="AU108" s="227">
        <f t="shared" si="87"/>
        <v>21293.333333333332</v>
      </c>
      <c r="AV108" s="227">
        <f t="shared" si="69"/>
        <v>4560</v>
      </c>
      <c r="AW108" s="241">
        <f t="shared" si="70"/>
        <v>3040</v>
      </c>
      <c r="AX108" s="238">
        <f t="shared" si="88"/>
        <v>31025</v>
      </c>
      <c r="AY108" s="225">
        <f t="shared" si="89"/>
        <v>20683.333333333332</v>
      </c>
      <c r="AZ108" s="242">
        <f t="shared" si="71"/>
        <v>5475</v>
      </c>
      <c r="BA108" s="243">
        <f t="shared" si="72"/>
        <v>3650</v>
      </c>
      <c r="BB108" s="238">
        <v>26887.096986749999</v>
      </c>
      <c r="BC108" s="225">
        <f t="shared" si="54"/>
        <v>17924.7313245</v>
      </c>
      <c r="BD108" s="271">
        <f t="shared" si="73"/>
        <v>0.35752848356917277</v>
      </c>
      <c r="BE108" s="272">
        <f t="shared" si="74"/>
        <v>0.15389921103379683</v>
      </c>
    </row>
    <row r="109" spans="1:57" ht="40.5" customHeight="1">
      <c r="A109" s="263" t="s">
        <v>270</v>
      </c>
      <c r="B109" s="5"/>
      <c r="C109" s="63" t="s">
        <v>120</v>
      </c>
      <c r="D109" s="196"/>
      <c r="E109" s="198">
        <v>1.5</v>
      </c>
      <c r="F109" s="310" t="s">
        <v>106</v>
      </c>
      <c r="G109" s="283"/>
      <c r="H109" s="283">
        <v>0</v>
      </c>
      <c r="I109" s="283">
        <v>0</v>
      </c>
      <c r="J109" s="283">
        <v>12.5</v>
      </c>
      <c r="K109" s="283">
        <f t="shared" si="60"/>
        <v>0</v>
      </c>
      <c r="L109" s="283">
        <f t="shared" si="60"/>
        <v>0</v>
      </c>
      <c r="M109" s="283">
        <f t="shared" si="60"/>
        <v>1.25</v>
      </c>
      <c r="N109" s="283">
        <v>1</v>
      </c>
      <c r="O109" s="283">
        <v>1.5</v>
      </c>
      <c r="P109" s="283">
        <f t="shared" si="61"/>
        <v>1.2500000000000001E-2</v>
      </c>
      <c r="Q109" s="363">
        <f t="shared" si="62"/>
        <v>1.8750000000000003E-2</v>
      </c>
      <c r="R109" s="279"/>
      <c r="S109" s="281" t="s">
        <v>346</v>
      </c>
      <c r="T109" s="282">
        <v>1</v>
      </c>
      <c r="U109" s="283"/>
      <c r="V109" s="283"/>
      <c r="W109" s="283"/>
      <c r="X109" s="283">
        <f t="shared" si="63"/>
        <v>0</v>
      </c>
      <c r="Y109" s="283">
        <f t="shared" si="63"/>
        <v>0</v>
      </c>
      <c r="Z109" s="283">
        <f t="shared" si="63"/>
        <v>0</v>
      </c>
      <c r="AA109" s="283">
        <f t="shared" si="64"/>
        <v>0</v>
      </c>
      <c r="AB109" s="224">
        <v>24100</v>
      </c>
      <c r="AC109" s="350">
        <f t="shared" si="75"/>
        <v>16066.666666666666</v>
      </c>
      <c r="AD109" s="354">
        <f t="shared" si="76"/>
        <v>23620</v>
      </c>
      <c r="AE109" s="233">
        <f t="shared" si="75"/>
        <v>15746.666666666666</v>
      </c>
      <c r="AF109" s="93">
        <f t="shared" si="77"/>
        <v>23375</v>
      </c>
      <c r="AG109" s="93">
        <f t="shared" si="78"/>
        <v>15583.333333333334</v>
      </c>
      <c r="AH109" s="95">
        <f t="shared" si="90"/>
        <v>23375</v>
      </c>
      <c r="AI109" s="95">
        <f t="shared" si="79"/>
        <v>15583.333333333334</v>
      </c>
      <c r="AJ109" s="97">
        <f t="shared" si="80"/>
        <v>22895</v>
      </c>
      <c r="AK109" s="341">
        <f t="shared" si="81"/>
        <v>15263.333333333334</v>
      </c>
      <c r="AL109" s="235">
        <f t="shared" si="82"/>
        <v>22415</v>
      </c>
      <c r="AM109" s="231">
        <f t="shared" si="83"/>
        <v>14943.333333333334</v>
      </c>
      <c r="AN109" s="231">
        <f t="shared" si="65"/>
        <v>1685</v>
      </c>
      <c r="AO109" s="332">
        <f t="shared" si="66"/>
        <v>1123.3333333333333</v>
      </c>
      <c r="AP109" s="236">
        <f t="shared" si="84"/>
        <v>21690</v>
      </c>
      <c r="AQ109" s="229">
        <f t="shared" si="85"/>
        <v>14460</v>
      </c>
      <c r="AR109" s="239">
        <f t="shared" si="67"/>
        <v>2410</v>
      </c>
      <c r="AS109" s="240">
        <f t="shared" si="68"/>
        <v>1606.6666666666667</v>
      </c>
      <c r="AT109" s="237">
        <f t="shared" si="86"/>
        <v>21090</v>
      </c>
      <c r="AU109" s="227">
        <f t="shared" si="87"/>
        <v>14060</v>
      </c>
      <c r="AV109" s="227">
        <f t="shared" si="69"/>
        <v>3010</v>
      </c>
      <c r="AW109" s="241">
        <f t="shared" si="70"/>
        <v>2006.6666666666667</v>
      </c>
      <c r="AX109" s="238">
        <f t="shared" si="88"/>
        <v>20485</v>
      </c>
      <c r="AY109" s="225">
        <f t="shared" si="89"/>
        <v>13656.666666666666</v>
      </c>
      <c r="AZ109" s="242">
        <f t="shared" si="71"/>
        <v>3615</v>
      </c>
      <c r="BA109" s="243">
        <f t="shared" si="72"/>
        <v>2410</v>
      </c>
      <c r="BB109" s="238">
        <v>17780.177039624999</v>
      </c>
      <c r="BC109" s="225">
        <f t="shared" si="54"/>
        <v>11853.451359749999</v>
      </c>
      <c r="BD109" s="271">
        <f t="shared" si="73"/>
        <v>0.35544207159977143</v>
      </c>
      <c r="BE109" s="272">
        <f t="shared" si="74"/>
        <v>0.1521257608598057</v>
      </c>
    </row>
    <row r="110" spans="1:57" ht="40.5" customHeight="1">
      <c r="A110" s="263" t="s">
        <v>271</v>
      </c>
      <c r="B110" s="5"/>
      <c r="C110" s="63" t="s">
        <v>121</v>
      </c>
      <c r="D110" s="196"/>
      <c r="E110" s="198">
        <v>1.5</v>
      </c>
      <c r="F110" s="310" t="s">
        <v>106</v>
      </c>
      <c r="G110" s="283"/>
      <c r="H110" s="283">
        <v>0</v>
      </c>
      <c r="I110" s="283">
        <v>0</v>
      </c>
      <c r="J110" s="283">
        <v>25</v>
      </c>
      <c r="K110" s="283">
        <f t="shared" si="60"/>
        <v>0</v>
      </c>
      <c r="L110" s="283">
        <f t="shared" si="60"/>
        <v>0</v>
      </c>
      <c r="M110" s="283">
        <f t="shared" si="60"/>
        <v>2.5</v>
      </c>
      <c r="N110" s="283">
        <v>1</v>
      </c>
      <c r="O110" s="283">
        <v>1.5</v>
      </c>
      <c r="P110" s="283">
        <f t="shared" si="61"/>
        <v>2.5000000000000001E-2</v>
      </c>
      <c r="Q110" s="363">
        <f t="shared" si="62"/>
        <v>3.7500000000000006E-2</v>
      </c>
      <c r="R110" s="279"/>
      <c r="S110" s="281" t="s">
        <v>346</v>
      </c>
      <c r="T110" s="282">
        <v>1</v>
      </c>
      <c r="U110" s="283"/>
      <c r="V110" s="283"/>
      <c r="W110" s="283"/>
      <c r="X110" s="283">
        <f t="shared" si="63"/>
        <v>0</v>
      </c>
      <c r="Y110" s="283">
        <f t="shared" si="63"/>
        <v>0</v>
      </c>
      <c r="Z110" s="283">
        <f t="shared" si="63"/>
        <v>0</v>
      </c>
      <c r="AA110" s="283">
        <f t="shared" si="64"/>
        <v>0</v>
      </c>
      <c r="AB110" s="224">
        <v>48500</v>
      </c>
      <c r="AC110" s="350">
        <f t="shared" si="75"/>
        <v>32333.333333333332</v>
      </c>
      <c r="AD110" s="354">
        <f t="shared" si="76"/>
        <v>47530</v>
      </c>
      <c r="AE110" s="233">
        <f t="shared" si="75"/>
        <v>31686.666666666668</v>
      </c>
      <c r="AF110" s="93">
        <f t="shared" si="77"/>
        <v>47045</v>
      </c>
      <c r="AG110" s="93">
        <f t="shared" si="78"/>
        <v>31363.333333333332</v>
      </c>
      <c r="AH110" s="95">
        <f t="shared" si="90"/>
        <v>47045</v>
      </c>
      <c r="AI110" s="95">
        <f t="shared" si="79"/>
        <v>31363.333333333332</v>
      </c>
      <c r="AJ110" s="97">
        <f t="shared" si="80"/>
        <v>46075</v>
      </c>
      <c r="AK110" s="341">
        <f t="shared" si="81"/>
        <v>30716.666666666668</v>
      </c>
      <c r="AL110" s="235">
        <f t="shared" si="82"/>
        <v>45105</v>
      </c>
      <c r="AM110" s="231">
        <f t="shared" si="83"/>
        <v>30070</v>
      </c>
      <c r="AN110" s="231">
        <f t="shared" si="65"/>
        <v>3395</v>
      </c>
      <c r="AO110" s="332">
        <f t="shared" si="66"/>
        <v>2263.3333333333335</v>
      </c>
      <c r="AP110" s="236">
        <f t="shared" si="84"/>
        <v>43650</v>
      </c>
      <c r="AQ110" s="229">
        <f t="shared" si="85"/>
        <v>29100</v>
      </c>
      <c r="AR110" s="239">
        <f t="shared" si="67"/>
        <v>4850</v>
      </c>
      <c r="AS110" s="240">
        <f t="shared" si="68"/>
        <v>3233.3333333333335</v>
      </c>
      <c r="AT110" s="237">
        <f t="shared" si="86"/>
        <v>42440</v>
      </c>
      <c r="AU110" s="227">
        <f t="shared" si="87"/>
        <v>28293.333333333332</v>
      </c>
      <c r="AV110" s="227">
        <f t="shared" si="69"/>
        <v>6060</v>
      </c>
      <c r="AW110" s="241">
        <f t="shared" si="70"/>
        <v>4040</v>
      </c>
      <c r="AX110" s="238">
        <f t="shared" si="88"/>
        <v>41225</v>
      </c>
      <c r="AY110" s="225">
        <f t="shared" si="89"/>
        <v>27483.333333333332</v>
      </c>
      <c r="AZ110" s="242">
        <f t="shared" si="71"/>
        <v>7275</v>
      </c>
      <c r="BA110" s="243">
        <f t="shared" si="72"/>
        <v>4850</v>
      </c>
      <c r="BB110" s="238">
        <v>35520.930183375</v>
      </c>
      <c r="BC110" s="225">
        <f t="shared" si="54"/>
        <v>23680.620122249999</v>
      </c>
      <c r="BD110" s="271">
        <f t="shared" si="73"/>
        <v>0.36539217159069909</v>
      </c>
      <c r="BE110" s="272">
        <f t="shared" si="74"/>
        <v>0.16058334585209422</v>
      </c>
    </row>
    <row r="111" spans="1:57" ht="40.5" customHeight="1">
      <c r="A111" s="263" t="s">
        <v>272</v>
      </c>
      <c r="B111" s="5"/>
      <c r="C111" s="63" t="s">
        <v>122</v>
      </c>
      <c r="D111" s="196"/>
      <c r="E111" s="198">
        <v>1.5</v>
      </c>
      <c r="F111" s="310" t="s">
        <v>106</v>
      </c>
      <c r="G111" s="283"/>
      <c r="H111" s="283">
        <v>0</v>
      </c>
      <c r="I111" s="283">
        <v>0</v>
      </c>
      <c r="J111" s="283">
        <v>12.5</v>
      </c>
      <c r="K111" s="283">
        <f t="shared" si="60"/>
        <v>0</v>
      </c>
      <c r="L111" s="283">
        <f t="shared" si="60"/>
        <v>0</v>
      </c>
      <c r="M111" s="283">
        <f t="shared" si="60"/>
        <v>1.25</v>
      </c>
      <c r="N111" s="283">
        <v>1</v>
      </c>
      <c r="O111" s="283">
        <v>1.5</v>
      </c>
      <c r="P111" s="283">
        <f t="shared" si="61"/>
        <v>1.2500000000000001E-2</v>
      </c>
      <c r="Q111" s="363">
        <f t="shared" si="62"/>
        <v>1.8750000000000003E-2</v>
      </c>
      <c r="R111" s="279"/>
      <c r="S111" s="281" t="s">
        <v>346</v>
      </c>
      <c r="T111" s="282">
        <v>1</v>
      </c>
      <c r="U111" s="283"/>
      <c r="V111" s="283"/>
      <c r="W111" s="283"/>
      <c r="X111" s="283">
        <f t="shared" ref="X111:Z123" si="91">U111/100</f>
        <v>0</v>
      </c>
      <c r="Y111" s="283">
        <f t="shared" si="91"/>
        <v>0</v>
      </c>
      <c r="Z111" s="283">
        <f t="shared" si="91"/>
        <v>0</v>
      </c>
      <c r="AA111" s="283">
        <f t="shared" si="64"/>
        <v>0</v>
      </c>
      <c r="AB111" s="224">
        <v>32100</v>
      </c>
      <c r="AC111" s="350">
        <f t="shared" si="75"/>
        <v>21400</v>
      </c>
      <c r="AD111" s="354">
        <f t="shared" si="76"/>
        <v>31460</v>
      </c>
      <c r="AE111" s="233">
        <f t="shared" si="75"/>
        <v>20973.333333333332</v>
      </c>
      <c r="AF111" s="93">
        <f t="shared" si="77"/>
        <v>31135</v>
      </c>
      <c r="AG111" s="93">
        <f t="shared" si="78"/>
        <v>20756.666666666668</v>
      </c>
      <c r="AH111" s="95">
        <f t="shared" si="90"/>
        <v>31135</v>
      </c>
      <c r="AI111" s="95">
        <f t="shared" si="79"/>
        <v>20756.666666666668</v>
      </c>
      <c r="AJ111" s="97">
        <f t="shared" si="80"/>
        <v>30495</v>
      </c>
      <c r="AK111" s="341">
        <f t="shared" si="81"/>
        <v>20330</v>
      </c>
      <c r="AL111" s="235">
        <f t="shared" si="82"/>
        <v>29855</v>
      </c>
      <c r="AM111" s="231">
        <f t="shared" si="83"/>
        <v>19903.333333333332</v>
      </c>
      <c r="AN111" s="231">
        <f t="shared" si="65"/>
        <v>2245</v>
      </c>
      <c r="AO111" s="332">
        <f t="shared" si="66"/>
        <v>1496.6666666666667</v>
      </c>
      <c r="AP111" s="236">
        <f t="shared" si="84"/>
        <v>28890</v>
      </c>
      <c r="AQ111" s="229">
        <f t="shared" si="85"/>
        <v>19260</v>
      </c>
      <c r="AR111" s="239">
        <f t="shared" si="67"/>
        <v>3210</v>
      </c>
      <c r="AS111" s="240">
        <f t="shared" si="68"/>
        <v>2140</v>
      </c>
      <c r="AT111" s="237">
        <f t="shared" si="86"/>
        <v>28090</v>
      </c>
      <c r="AU111" s="227">
        <f t="shared" si="87"/>
        <v>18726.666666666668</v>
      </c>
      <c r="AV111" s="227">
        <f t="shared" si="69"/>
        <v>4010</v>
      </c>
      <c r="AW111" s="241">
        <f t="shared" si="70"/>
        <v>2673.3333333333335</v>
      </c>
      <c r="AX111" s="238">
        <f t="shared" si="88"/>
        <v>27285</v>
      </c>
      <c r="AY111" s="225">
        <f t="shared" si="89"/>
        <v>18190</v>
      </c>
      <c r="AZ111" s="242">
        <f t="shared" si="71"/>
        <v>4815</v>
      </c>
      <c r="BA111" s="243">
        <f t="shared" si="72"/>
        <v>3210</v>
      </c>
      <c r="BB111" s="238">
        <v>23457.218045624999</v>
      </c>
      <c r="BC111" s="225">
        <f t="shared" si="54"/>
        <v>15638.14536375</v>
      </c>
      <c r="BD111" s="271">
        <f t="shared" si="73"/>
        <v>0.36844871960368569</v>
      </c>
      <c r="BE111" s="272">
        <f t="shared" si="74"/>
        <v>0.16318141166313282</v>
      </c>
    </row>
    <row r="112" spans="1:57" ht="40.5" customHeight="1">
      <c r="A112" s="263" t="s">
        <v>273</v>
      </c>
      <c r="B112" s="5"/>
      <c r="C112" s="63" t="s">
        <v>123</v>
      </c>
      <c r="D112" s="196"/>
      <c r="E112" s="198">
        <v>1.5</v>
      </c>
      <c r="F112" s="310" t="s">
        <v>106</v>
      </c>
      <c r="G112" s="283"/>
      <c r="H112" s="283">
        <v>0</v>
      </c>
      <c r="I112" s="283">
        <v>0</v>
      </c>
      <c r="J112" s="283">
        <v>25</v>
      </c>
      <c r="K112" s="283">
        <f t="shared" si="60"/>
        <v>0</v>
      </c>
      <c r="L112" s="283">
        <f t="shared" si="60"/>
        <v>0</v>
      </c>
      <c r="M112" s="283">
        <f t="shared" si="60"/>
        <v>2.5</v>
      </c>
      <c r="N112" s="283">
        <v>1</v>
      </c>
      <c r="O112" s="283">
        <v>1.5</v>
      </c>
      <c r="P112" s="283">
        <f t="shared" si="61"/>
        <v>2.5000000000000001E-2</v>
      </c>
      <c r="Q112" s="363">
        <f t="shared" si="62"/>
        <v>3.7500000000000006E-2</v>
      </c>
      <c r="R112" s="279"/>
      <c r="S112" s="281" t="s">
        <v>346</v>
      </c>
      <c r="T112" s="282">
        <v>1</v>
      </c>
      <c r="U112" s="283"/>
      <c r="V112" s="283"/>
      <c r="W112" s="283"/>
      <c r="X112" s="283">
        <f t="shared" si="91"/>
        <v>0</v>
      </c>
      <c r="Y112" s="283">
        <f t="shared" si="91"/>
        <v>0</v>
      </c>
      <c r="Z112" s="283">
        <f t="shared" si="91"/>
        <v>0</v>
      </c>
      <c r="AA112" s="283">
        <f t="shared" si="64"/>
        <v>0</v>
      </c>
      <c r="AB112" s="224">
        <v>63000</v>
      </c>
      <c r="AC112" s="350">
        <f t="shared" si="75"/>
        <v>42000</v>
      </c>
      <c r="AD112" s="354">
        <f t="shared" si="76"/>
        <v>61740</v>
      </c>
      <c r="AE112" s="233">
        <f t="shared" si="75"/>
        <v>41160</v>
      </c>
      <c r="AF112" s="93">
        <f t="shared" si="77"/>
        <v>61110</v>
      </c>
      <c r="AG112" s="93">
        <f t="shared" si="78"/>
        <v>40740</v>
      </c>
      <c r="AH112" s="95">
        <f t="shared" si="90"/>
        <v>61110</v>
      </c>
      <c r="AI112" s="95">
        <f t="shared" si="79"/>
        <v>40740</v>
      </c>
      <c r="AJ112" s="97">
        <f t="shared" si="80"/>
        <v>59850</v>
      </c>
      <c r="AK112" s="341">
        <f t="shared" si="81"/>
        <v>39900</v>
      </c>
      <c r="AL112" s="235">
        <f t="shared" si="82"/>
        <v>58590</v>
      </c>
      <c r="AM112" s="231">
        <f t="shared" si="83"/>
        <v>39060</v>
      </c>
      <c r="AN112" s="231">
        <f t="shared" si="65"/>
        <v>4410</v>
      </c>
      <c r="AO112" s="332">
        <f t="shared" si="66"/>
        <v>2940</v>
      </c>
      <c r="AP112" s="236">
        <f t="shared" si="84"/>
        <v>56700</v>
      </c>
      <c r="AQ112" s="229">
        <f t="shared" si="85"/>
        <v>37800</v>
      </c>
      <c r="AR112" s="239">
        <f t="shared" si="67"/>
        <v>6300</v>
      </c>
      <c r="AS112" s="240">
        <f t="shared" si="68"/>
        <v>4200</v>
      </c>
      <c r="AT112" s="237">
        <f t="shared" si="86"/>
        <v>55125</v>
      </c>
      <c r="AU112" s="227">
        <f t="shared" si="87"/>
        <v>36750</v>
      </c>
      <c r="AV112" s="227">
        <f t="shared" si="69"/>
        <v>7875</v>
      </c>
      <c r="AW112" s="241">
        <f t="shared" si="70"/>
        <v>5250</v>
      </c>
      <c r="AX112" s="238">
        <f t="shared" si="88"/>
        <v>53550</v>
      </c>
      <c r="AY112" s="225">
        <f t="shared" si="89"/>
        <v>35700</v>
      </c>
      <c r="AZ112" s="242">
        <f t="shared" si="71"/>
        <v>9450</v>
      </c>
      <c r="BA112" s="243">
        <f t="shared" si="72"/>
        <v>6300</v>
      </c>
      <c r="BB112" s="238">
        <v>45928.838694374994</v>
      </c>
      <c r="BC112" s="225">
        <f t="shared" si="54"/>
        <v>30619.225796249997</v>
      </c>
      <c r="BD112" s="271">
        <f t="shared" si="73"/>
        <v>0.37168719677895423</v>
      </c>
      <c r="BE112" s="272">
        <f t="shared" si="74"/>
        <v>0.1659341172621111</v>
      </c>
    </row>
    <row r="113" spans="1:57" ht="40.5" customHeight="1">
      <c r="A113" s="263" t="s">
        <v>274</v>
      </c>
      <c r="B113" s="5"/>
      <c r="C113" s="63" t="s">
        <v>124</v>
      </c>
      <c r="D113" s="196"/>
      <c r="E113" s="198">
        <v>1.5</v>
      </c>
      <c r="F113" s="310" t="s">
        <v>106</v>
      </c>
      <c r="G113" s="283"/>
      <c r="H113" s="283">
        <v>0</v>
      </c>
      <c r="I113" s="283">
        <v>0</v>
      </c>
      <c r="J113" s="283">
        <v>12.5</v>
      </c>
      <c r="K113" s="283">
        <f t="shared" ref="K113:M123" si="92">H113/10</f>
        <v>0</v>
      </c>
      <c r="L113" s="283">
        <f t="shared" si="92"/>
        <v>0</v>
      </c>
      <c r="M113" s="283">
        <f t="shared" si="92"/>
        <v>1.25</v>
      </c>
      <c r="N113" s="283">
        <v>1</v>
      </c>
      <c r="O113" s="283">
        <v>1.5</v>
      </c>
      <c r="P113" s="283">
        <f t="shared" si="61"/>
        <v>1.2500000000000001E-2</v>
      </c>
      <c r="Q113" s="363">
        <f t="shared" si="62"/>
        <v>1.8750000000000003E-2</v>
      </c>
      <c r="R113" s="279"/>
      <c r="S113" s="281" t="s">
        <v>346</v>
      </c>
      <c r="T113" s="282">
        <v>1</v>
      </c>
      <c r="U113" s="283"/>
      <c r="V113" s="283"/>
      <c r="W113" s="283"/>
      <c r="X113" s="283">
        <f t="shared" si="91"/>
        <v>0</v>
      </c>
      <c r="Y113" s="283">
        <f t="shared" si="91"/>
        <v>0</v>
      </c>
      <c r="Z113" s="283">
        <f t="shared" si="91"/>
        <v>0</v>
      </c>
      <c r="AA113" s="283">
        <f t="shared" si="64"/>
        <v>0</v>
      </c>
      <c r="AB113" s="224">
        <v>34500</v>
      </c>
      <c r="AC113" s="350">
        <f t="shared" si="75"/>
        <v>23000</v>
      </c>
      <c r="AD113" s="354">
        <f t="shared" si="76"/>
        <v>33810</v>
      </c>
      <c r="AE113" s="233">
        <f t="shared" si="75"/>
        <v>22540</v>
      </c>
      <c r="AF113" s="93">
        <f t="shared" si="77"/>
        <v>33465</v>
      </c>
      <c r="AG113" s="93">
        <f t="shared" si="78"/>
        <v>22310</v>
      </c>
      <c r="AH113" s="95">
        <f t="shared" si="90"/>
        <v>33465</v>
      </c>
      <c r="AI113" s="95">
        <f t="shared" si="79"/>
        <v>22310</v>
      </c>
      <c r="AJ113" s="97">
        <f t="shared" si="80"/>
        <v>32775</v>
      </c>
      <c r="AK113" s="341">
        <f t="shared" si="81"/>
        <v>21850</v>
      </c>
      <c r="AL113" s="235">
        <f t="shared" si="82"/>
        <v>32085</v>
      </c>
      <c r="AM113" s="231">
        <f t="shared" si="83"/>
        <v>21390</v>
      </c>
      <c r="AN113" s="231">
        <f t="shared" si="65"/>
        <v>2415</v>
      </c>
      <c r="AO113" s="332">
        <f t="shared" si="66"/>
        <v>1610</v>
      </c>
      <c r="AP113" s="236">
        <f t="shared" si="84"/>
        <v>31050</v>
      </c>
      <c r="AQ113" s="229">
        <f t="shared" si="85"/>
        <v>20700</v>
      </c>
      <c r="AR113" s="239">
        <f t="shared" si="67"/>
        <v>3450</v>
      </c>
      <c r="AS113" s="240">
        <f t="shared" si="68"/>
        <v>2300</v>
      </c>
      <c r="AT113" s="237">
        <f t="shared" si="86"/>
        <v>30190</v>
      </c>
      <c r="AU113" s="227">
        <f t="shared" si="87"/>
        <v>20126.666666666668</v>
      </c>
      <c r="AV113" s="227">
        <f t="shared" si="69"/>
        <v>4310</v>
      </c>
      <c r="AW113" s="241">
        <f t="shared" si="70"/>
        <v>2873.3333333333335</v>
      </c>
      <c r="AX113" s="238">
        <f t="shared" si="88"/>
        <v>29325</v>
      </c>
      <c r="AY113" s="225">
        <f t="shared" si="89"/>
        <v>19550</v>
      </c>
      <c r="AZ113" s="242">
        <f t="shared" si="71"/>
        <v>5175</v>
      </c>
      <c r="BA113" s="243">
        <f t="shared" si="72"/>
        <v>3450</v>
      </c>
      <c r="BB113" s="238">
        <v>25231.293360000003</v>
      </c>
      <c r="BC113" s="225">
        <f t="shared" si="54"/>
        <v>16820.862240000002</v>
      </c>
      <c r="BD113" s="271">
        <f t="shared" si="73"/>
        <v>0.36734964425937755</v>
      </c>
      <c r="BE113" s="272">
        <f t="shared" si="74"/>
        <v>0.16224719762047093</v>
      </c>
    </row>
    <row r="114" spans="1:57" ht="40.5" customHeight="1" thickBot="1">
      <c r="A114" s="263" t="s">
        <v>275</v>
      </c>
      <c r="B114" s="5"/>
      <c r="C114" s="292" t="s">
        <v>125</v>
      </c>
      <c r="D114" s="293"/>
      <c r="E114" s="294">
        <v>1.5</v>
      </c>
      <c r="F114" s="311" t="s">
        <v>106</v>
      </c>
      <c r="G114" s="283"/>
      <c r="H114" s="297">
        <v>0</v>
      </c>
      <c r="I114" s="297">
        <v>0</v>
      </c>
      <c r="J114" s="297">
        <v>25</v>
      </c>
      <c r="K114" s="297">
        <f t="shared" si="92"/>
        <v>0</v>
      </c>
      <c r="L114" s="297">
        <f t="shared" si="92"/>
        <v>0</v>
      </c>
      <c r="M114" s="297">
        <f t="shared" si="92"/>
        <v>2.5</v>
      </c>
      <c r="N114" s="297">
        <v>1</v>
      </c>
      <c r="O114" s="297">
        <v>1.5</v>
      </c>
      <c r="P114" s="297">
        <f t="shared" si="61"/>
        <v>2.5000000000000001E-2</v>
      </c>
      <c r="Q114" s="364">
        <f t="shared" si="62"/>
        <v>3.7500000000000006E-2</v>
      </c>
      <c r="R114" s="295"/>
      <c r="S114" s="288" t="s">
        <v>346</v>
      </c>
      <c r="T114" s="296">
        <v>1</v>
      </c>
      <c r="U114" s="297"/>
      <c r="V114" s="297"/>
      <c r="W114" s="297"/>
      <c r="X114" s="297">
        <f t="shared" si="91"/>
        <v>0</v>
      </c>
      <c r="Y114" s="297">
        <f t="shared" si="91"/>
        <v>0</v>
      </c>
      <c r="Z114" s="297">
        <f t="shared" si="91"/>
        <v>0</v>
      </c>
      <c r="AA114" s="297">
        <f t="shared" si="64"/>
        <v>0</v>
      </c>
      <c r="AB114" s="298">
        <v>68000</v>
      </c>
      <c r="AC114" s="351">
        <f t="shared" si="75"/>
        <v>45333.333333333336</v>
      </c>
      <c r="AD114" s="355">
        <f t="shared" si="76"/>
        <v>66640</v>
      </c>
      <c r="AE114" s="234">
        <f t="shared" si="75"/>
        <v>44426.666666666664</v>
      </c>
      <c r="AF114" s="344">
        <f t="shared" si="77"/>
        <v>65960</v>
      </c>
      <c r="AG114" s="344">
        <f t="shared" si="78"/>
        <v>43973.333333333336</v>
      </c>
      <c r="AH114" s="346">
        <f t="shared" si="90"/>
        <v>65960</v>
      </c>
      <c r="AI114" s="346">
        <f t="shared" si="79"/>
        <v>43973.333333333336</v>
      </c>
      <c r="AJ114" s="347">
        <f t="shared" si="80"/>
        <v>64600</v>
      </c>
      <c r="AK114" s="356">
        <f t="shared" si="81"/>
        <v>43066.666666666664</v>
      </c>
      <c r="AL114" s="259">
        <f t="shared" si="82"/>
        <v>63240</v>
      </c>
      <c r="AM114" s="232">
        <f t="shared" si="83"/>
        <v>42160</v>
      </c>
      <c r="AN114" s="232">
        <f t="shared" si="65"/>
        <v>4760</v>
      </c>
      <c r="AO114" s="333">
        <f t="shared" si="66"/>
        <v>3173.3333333333335</v>
      </c>
      <c r="AP114" s="260">
        <f t="shared" si="84"/>
        <v>61200</v>
      </c>
      <c r="AQ114" s="230">
        <f t="shared" si="85"/>
        <v>40800</v>
      </c>
      <c r="AR114" s="239">
        <f t="shared" si="67"/>
        <v>6800</v>
      </c>
      <c r="AS114" s="240">
        <f t="shared" si="68"/>
        <v>4533.333333333333</v>
      </c>
      <c r="AT114" s="261">
        <f t="shared" si="86"/>
        <v>59500</v>
      </c>
      <c r="AU114" s="228">
        <f t="shared" si="87"/>
        <v>39666.666666666664</v>
      </c>
      <c r="AV114" s="227">
        <f t="shared" si="69"/>
        <v>8500</v>
      </c>
      <c r="AW114" s="241">
        <f t="shared" si="70"/>
        <v>5666.666666666667</v>
      </c>
      <c r="AX114" s="262">
        <f t="shared" si="88"/>
        <v>57800</v>
      </c>
      <c r="AY114" s="226">
        <f t="shared" si="89"/>
        <v>38533.333333333336</v>
      </c>
      <c r="AZ114" s="242">
        <f t="shared" si="71"/>
        <v>10200</v>
      </c>
      <c r="BA114" s="243">
        <f t="shared" si="72"/>
        <v>6800</v>
      </c>
      <c r="BB114" s="262">
        <v>49476.989323124995</v>
      </c>
      <c r="BC114" s="226">
        <f t="shared" si="54"/>
        <v>32984.659548749994</v>
      </c>
      <c r="BD114" s="275">
        <f t="shared" si="73"/>
        <v>0.37437626925730411</v>
      </c>
      <c r="BE114" s="276">
        <f t="shared" si="74"/>
        <v>0.16821982886870851</v>
      </c>
    </row>
    <row r="115" spans="1:57" ht="40.5" customHeight="1">
      <c r="A115" t="s">
        <v>276</v>
      </c>
      <c r="B115" s="5"/>
      <c r="C115" s="299" t="s">
        <v>126</v>
      </c>
      <c r="D115" s="85"/>
      <c r="E115" s="300">
        <v>0.36</v>
      </c>
      <c r="F115" s="301" t="s">
        <v>28</v>
      </c>
      <c r="G115" s="283"/>
      <c r="H115" s="304">
        <v>0</v>
      </c>
      <c r="I115" s="304">
        <v>0</v>
      </c>
      <c r="J115" s="304">
        <v>0</v>
      </c>
      <c r="K115" s="304">
        <f t="shared" si="92"/>
        <v>0</v>
      </c>
      <c r="L115" s="304">
        <f t="shared" si="92"/>
        <v>0</v>
      </c>
      <c r="M115" s="304">
        <f t="shared" si="92"/>
        <v>0</v>
      </c>
      <c r="N115" s="304">
        <v>0.6</v>
      </c>
      <c r="O115" s="304">
        <v>0.6</v>
      </c>
      <c r="P115" s="304">
        <v>1.4E-2</v>
      </c>
      <c r="Q115" s="365">
        <f t="shared" si="62"/>
        <v>5.0400000000000002E-3</v>
      </c>
      <c r="R115" s="302">
        <v>3</v>
      </c>
      <c r="S115" s="371" t="s">
        <v>346</v>
      </c>
      <c r="T115" s="303">
        <v>1</v>
      </c>
      <c r="U115" s="304"/>
      <c r="V115" s="304"/>
      <c r="W115" s="304"/>
      <c r="X115" s="304">
        <f t="shared" si="91"/>
        <v>0</v>
      </c>
      <c r="Y115" s="304">
        <f t="shared" si="91"/>
        <v>0</v>
      </c>
      <c r="Z115" s="304">
        <f t="shared" si="91"/>
        <v>0</v>
      </c>
      <c r="AA115" s="304">
        <f t="shared" si="64"/>
        <v>0</v>
      </c>
      <c r="AB115" s="305">
        <v>410</v>
      </c>
      <c r="AC115" s="335">
        <f>AB115/$E115</f>
        <v>1138.8888888888889</v>
      </c>
      <c r="AD115" s="26">
        <v>395</v>
      </c>
      <c r="AE115" s="193">
        <f>AD115/$E115</f>
        <v>1097.2222222222222</v>
      </c>
      <c r="AF115" s="27">
        <v>385</v>
      </c>
      <c r="AG115" s="194">
        <f>AF115/$E115</f>
        <v>1069.4444444444446</v>
      </c>
      <c r="AH115" s="28">
        <v>365</v>
      </c>
      <c r="AI115" s="28">
        <f>AH115/$E115</f>
        <v>1013.8888888888889</v>
      </c>
      <c r="AJ115" s="29">
        <v>345</v>
      </c>
      <c r="AK115" s="352">
        <f>AJ115/$E115</f>
        <v>958.33333333333337</v>
      </c>
      <c r="AL115" s="338">
        <v>340</v>
      </c>
      <c r="AM115" s="31">
        <v>944.44444444444446</v>
      </c>
      <c r="AN115" s="31">
        <v>70</v>
      </c>
      <c r="AO115" s="32">
        <v>46.666666666666664</v>
      </c>
      <c r="AP115" s="33">
        <v>325</v>
      </c>
      <c r="AQ115" s="34">
        <v>902.77777777777783</v>
      </c>
      <c r="AR115" s="35">
        <v>85</v>
      </c>
      <c r="AS115" s="36">
        <v>56.666666666666664</v>
      </c>
      <c r="AT115" s="37">
        <v>305</v>
      </c>
      <c r="AU115" s="38">
        <v>847.22222222222229</v>
      </c>
      <c r="AV115" s="38">
        <v>105</v>
      </c>
      <c r="AW115" s="39">
        <v>70</v>
      </c>
      <c r="AX115" s="40">
        <v>285</v>
      </c>
      <c r="AY115" s="41">
        <f>AX115/$E115</f>
        <v>791.66666666666674</v>
      </c>
      <c r="AZ115" s="42">
        <v>125</v>
      </c>
      <c r="BA115" s="43">
        <v>83.333333333333329</v>
      </c>
      <c r="BB115" s="40">
        <v>223</v>
      </c>
      <c r="BC115" s="41">
        <f t="shared" si="54"/>
        <v>619.44444444444446</v>
      </c>
      <c r="BD115" s="267">
        <f t="shared" si="73"/>
        <v>0.83856502242152464</v>
      </c>
      <c r="BE115" s="268">
        <f t="shared" si="74"/>
        <v>0.27802690582959644</v>
      </c>
    </row>
    <row r="116" spans="1:57" ht="40.5" customHeight="1">
      <c r="A116" t="s">
        <v>277</v>
      </c>
      <c r="B116" s="5"/>
      <c r="C116" s="44" t="s">
        <v>127</v>
      </c>
      <c r="D116" s="45"/>
      <c r="E116" s="87">
        <v>0.36</v>
      </c>
      <c r="F116" s="88" t="s">
        <v>28</v>
      </c>
      <c r="G116" s="283"/>
      <c r="H116" s="283">
        <v>0</v>
      </c>
      <c r="I116" s="283">
        <v>0</v>
      </c>
      <c r="J116" s="283">
        <v>0</v>
      </c>
      <c r="K116" s="283">
        <f t="shared" si="92"/>
        <v>0</v>
      </c>
      <c r="L116" s="283">
        <f t="shared" si="92"/>
        <v>0</v>
      </c>
      <c r="M116" s="283">
        <f t="shared" si="92"/>
        <v>0</v>
      </c>
      <c r="N116" s="283">
        <v>0.6</v>
      </c>
      <c r="O116" s="283">
        <v>0.6</v>
      </c>
      <c r="P116" s="283">
        <v>2.5000000000000001E-2</v>
      </c>
      <c r="Q116" s="363">
        <f t="shared" si="62"/>
        <v>8.9999999999999993E-3</v>
      </c>
      <c r="R116" s="279">
        <v>4</v>
      </c>
      <c r="S116" s="370" t="s">
        <v>346</v>
      </c>
      <c r="T116" s="282">
        <v>1</v>
      </c>
      <c r="U116" s="283"/>
      <c r="V116" s="283"/>
      <c r="W116" s="283"/>
      <c r="X116" s="283">
        <f t="shared" si="91"/>
        <v>0</v>
      </c>
      <c r="Y116" s="283">
        <f t="shared" si="91"/>
        <v>0</v>
      </c>
      <c r="Z116" s="283">
        <f t="shared" si="91"/>
        <v>0</v>
      </c>
      <c r="AA116" s="283">
        <f t="shared" si="64"/>
        <v>0</v>
      </c>
      <c r="AB116" s="89">
        <v>555</v>
      </c>
      <c r="AC116" s="336">
        <f>AB116/$E116</f>
        <v>1541.6666666666667</v>
      </c>
      <c r="AD116" s="91">
        <v>535</v>
      </c>
      <c r="AE116" s="92">
        <f>AD116/$E116</f>
        <v>1486.1111111111111</v>
      </c>
      <c r="AF116" s="93">
        <v>525</v>
      </c>
      <c r="AG116" s="94">
        <f>AF116/$E116</f>
        <v>1458.3333333333335</v>
      </c>
      <c r="AH116" s="95">
        <v>495</v>
      </c>
      <c r="AI116" s="95">
        <f>AH116/$E116</f>
        <v>1375</v>
      </c>
      <c r="AJ116" s="97">
        <v>470</v>
      </c>
      <c r="AK116" s="341">
        <f>AJ116/$E116</f>
        <v>1305.5555555555557</v>
      </c>
      <c r="AL116" s="339">
        <v>460</v>
      </c>
      <c r="AM116" s="100">
        <v>1277.7777777777778</v>
      </c>
      <c r="AN116" s="100">
        <v>95</v>
      </c>
      <c r="AO116" s="101">
        <v>63.333333333333336</v>
      </c>
      <c r="AP116" s="102">
        <v>440</v>
      </c>
      <c r="AQ116" s="103">
        <v>1222.2222222222222</v>
      </c>
      <c r="AR116" s="104">
        <v>115</v>
      </c>
      <c r="AS116" s="105">
        <v>76.666666666666671</v>
      </c>
      <c r="AT116" s="106">
        <v>410</v>
      </c>
      <c r="AU116" s="107">
        <v>1138.8888888888889</v>
      </c>
      <c r="AV116" s="107">
        <v>145</v>
      </c>
      <c r="AW116" s="108">
        <v>96.666666666666671</v>
      </c>
      <c r="AX116" s="109">
        <v>385</v>
      </c>
      <c r="AY116" s="110">
        <f>AX116/$E116</f>
        <v>1069.4444444444446</v>
      </c>
      <c r="AZ116" s="111">
        <v>170</v>
      </c>
      <c r="BA116" s="112">
        <v>113.33333333333333</v>
      </c>
      <c r="BB116" s="109">
        <v>298</v>
      </c>
      <c r="BC116" s="110">
        <f t="shared" si="54"/>
        <v>827.77777777777783</v>
      </c>
      <c r="BD116" s="271">
        <f t="shared" si="73"/>
        <v>0.86241610738255037</v>
      </c>
      <c r="BE116" s="272">
        <f t="shared" si="74"/>
        <v>0.29194630872483224</v>
      </c>
    </row>
    <row r="117" spans="1:57" ht="40.5" customHeight="1">
      <c r="A117" t="s">
        <v>278</v>
      </c>
      <c r="B117" s="5"/>
      <c r="C117" s="44" t="s">
        <v>128</v>
      </c>
      <c r="D117" s="45"/>
      <c r="E117" s="87">
        <v>0.36</v>
      </c>
      <c r="F117" s="88" t="s">
        <v>28</v>
      </c>
      <c r="G117" s="283"/>
      <c r="H117" s="283">
        <v>0</v>
      </c>
      <c r="I117" s="283">
        <v>0</v>
      </c>
      <c r="J117" s="283">
        <v>0</v>
      </c>
      <c r="K117" s="283">
        <f t="shared" si="92"/>
        <v>0</v>
      </c>
      <c r="L117" s="283">
        <f t="shared" si="92"/>
        <v>0</v>
      </c>
      <c r="M117" s="283">
        <f t="shared" si="92"/>
        <v>0</v>
      </c>
      <c r="N117" s="283">
        <v>0.6</v>
      </c>
      <c r="O117" s="283">
        <v>0.6</v>
      </c>
      <c r="P117" s="283">
        <v>2.5000000000000001E-2</v>
      </c>
      <c r="Q117" s="363">
        <f t="shared" si="62"/>
        <v>8.9999999999999993E-3</v>
      </c>
      <c r="R117" s="279">
        <v>4</v>
      </c>
      <c r="S117" s="370" t="s">
        <v>346</v>
      </c>
      <c r="T117" s="282">
        <v>1</v>
      </c>
      <c r="U117" s="283"/>
      <c r="V117" s="283"/>
      <c r="W117" s="283"/>
      <c r="X117" s="283">
        <f t="shared" si="91"/>
        <v>0</v>
      </c>
      <c r="Y117" s="283">
        <f t="shared" si="91"/>
        <v>0</v>
      </c>
      <c r="Z117" s="283">
        <f t="shared" si="91"/>
        <v>0</v>
      </c>
      <c r="AA117" s="283">
        <f t="shared" si="64"/>
        <v>0</v>
      </c>
      <c r="AB117" s="89">
        <v>545</v>
      </c>
      <c r="AC117" s="336">
        <f t="shared" ref="AC117:AE123" si="93">AB117/$E117</f>
        <v>1513.8888888888889</v>
      </c>
      <c r="AD117" s="91">
        <v>525</v>
      </c>
      <c r="AE117" s="92">
        <f t="shared" si="93"/>
        <v>1458.3333333333335</v>
      </c>
      <c r="AF117" s="93">
        <v>515</v>
      </c>
      <c r="AG117" s="94">
        <f t="shared" ref="AG117:AG123" si="94">AF117/$E117</f>
        <v>1430.5555555555557</v>
      </c>
      <c r="AH117" s="95">
        <v>490</v>
      </c>
      <c r="AI117" s="95">
        <f t="shared" ref="AI117:AI123" si="95">AH117/$E117</f>
        <v>1361.1111111111111</v>
      </c>
      <c r="AJ117" s="97">
        <v>460</v>
      </c>
      <c r="AK117" s="341">
        <f t="shared" ref="AK117:AK123" si="96">AJ117/$E117</f>
        <v>1277.7777777777778</v>
      </c>
      <c r="AL117" s="339">
        <v>450</v>
      </c>
      <c r="AM117" s="100">
        <v>1250</v>
      </c>
      <c r="AN117" s="100">
        <v>95</v>
      </c>
      <c r="AO117" s="101">
        <v>63.333333333333336</v>
      </c>
      <c r="AP117" s="102">
        <v>435</v>
      </c>
      <c r="AQ117" s="103">
        <v>1208.3333333333335</v>
      </c>
      <c r="AR117" s="104">
        <v>110</v>
      </c>
      <c r="AS117" s="105">
        <v>73.333333333333329</v>
      </c>
      <c r="AT117" s="106">
        <v>405</v>
      </c>
      <c r="AU117" s="107">
        <v>1125</v>
      </c>
      <c r="AV117" s="107">
        <v>140</v>
      </c>
      <c r="AW117" s="108">
        <v>93.333333333333329</v>
      </c>
      <c r="AX117" s="109">
        <v>380</v>
      </c>
      <c r="AY117" s="110">
        <f t="shared" ref="AY117:AY123" si="97">AX117/$E117</f>
        <v>1055.5555555555557</v>
      </c>
      <c r="AZ117" s="111">
        <v>165</v>
      </c>
      <c r="BA117" s="112">
        <v>110</v>
      </c>
      <c r="BB117" s="109">
        <v>290</v>
      </c>
      <c r="BC117" s="110">
        <f t="shared" si="54"/>
        <v>805.55555555555554</v>
      </c>
      <c r="BD117" s="271">
        <f t="shared" si="73"/>
        <v>0.87931034482758619</v>
      </c>
      <c r="BE117" s="272">
        <f t="shared" si="74"/>
        <v>0.31034482758620691</v>
      </c>
    </row>
    <row r="118" spans="1:57" ht="40.5" customHeight="1">
      <c r="A118" t="s">
        <v>279</v>
      </c>
      <c r="B118" s="5"/>
      <c r="C118" s="44" t="s">
        <v>129</v>
      </c>
      <c r="D118" s="45"/>
      <c r="E118" s="87">
        <v>0.72</v>
      </c>
      <c r="F118" s="88" t="s">
        <v>28</v>
      </c>
      <c r="G118" s="283"/>
      <c r="H118" s="283">
        <v>0</v>
      </c>
      <c r="I118" s="283">
        <v>0</v>
      </c>
      <c r="J118" s="283">
        <v>0</v>
      </c>
      <c r="K118" s="283">
        <f t="shared" si="92"/>
        <v>0</v>
      </c>
      <c r="L118" s="283">
        <f t="shared" si="92"/>
        <v>0</v>
      </c>
      <c r="M118" s="283">
        <f t="shared" si="92"/>
        <v>0</v>
      </c>
      <c r="N118" s="283">
        <v>1.2</v>
      </c>
      <c r="O118" s="283">
        <v>0.6</v>
      </c>
      <c r="P118" s="283">
        <v>1.4E-2</v>
      </c>
      <c r="Q118" s="363">
        <f t="shared" si="62"/>
        <v>1.008E-2</v>
      </c>
      <c r="R118" s="279">
        <v>6</v>
      </c>
      <c r="S118" s="370" t="s">
        <v>346</v>
      </c>
      <c r="T118" s="282">
        <v>1</v>
      </c>
      <c r="U118" s="283"/>
      <c r="V118" s="283"/>
      <c r="W118" s="283"/>
      <c r="X118" s="283">
        <f t="shared" si="91"/>
        <v>0</v>
      </c>
      <c r="Y118" s="283">
        <f t="shared" si="91"/>
        <v>0</v>
      </c>
      <c r="Z118" s="283">
        <f t="shared" si="91"/>
        <v>0</v>
      </c>
      <c r="AA118" s="283">
        <f t="shared" si="64"/>
        <v>0</v>
      </c>
      <c r="AB118" s="89">
        <v>710</v>
      </c>
      <c r="AC118" s="336">
        <f t="shared" si="93"/>
        <v>986.1111111111112</v>
      </c>
      <c r="AD118" s="91">
        <v>685</v>
      </c>
      <c r="AE118" s="92">
        <f t="shared" si="93"/>
        <v>951.38888888888891</v>
      </c>
      <c r="AF118" s="93">
        <v>670</v>
      </c>
      <c r="AG118" s="94">
        <f t="shared" si="94"/>
        <v>930.55555555555554</v>
      </c>
      <c r="AH118" s="95">
        <v>635</v>
      </c>
      <c r="AI118" s="95">
        <f t="shared" si="95"/>
        <v>881.94444444444446</v>
      </c>
      <c r="AJ118" s="97">
        <v>600</v>
      </c>
      <c r="AK118" s="341">
        <f t="shared" si="96"/>
        <v>833.33333333333337</v>
      </c>
      <c r="AL118" s="339">
        <v>585</v>
      </c>
      <c r="AM118" s="100">
        <v>812.5</v>
      </c>
      <c r="AN118" s="100">
        <v>125</v>
      </c>
      <c r="AO118" s="101">
        <v>83.333333333333329</v>
      </c>
      <c r="AP118" s="102">
        <v>565</v>
      </c>
      <c r="AQ118" s="103">
        <v>784.72222222222229</v>
      </c>
      <c r="AR118" s="104">
        <v>145</v>
      </c>
      <c r="AS118" s="105">
        <v>96.666666666666671</v>
      </c>
      <c r="AT118" s="106">
        <v>530</v>
      </c>
      <c r="AU118" s="107">
        <v>736.11111111111109</v>
      </c>
      <c r="AV118" s="107">
        <v>180</v>
      </c>
      <c r="AW118" s="108">
        <v>120</v>
      </c>
      <c r="AX118" s="109">
        <v>495</v>
      </c>
      <c r="AY118" s="110">
        <f t="shared" si="97"/>
        <v>687.5</v>
      </c>
      <c r="AZ118" s="111">
        <v>215</v>
      </c>
      <c r="BA118" s="112">
        <v>143.33333333333334</v>
      </c>
      <c r="BB118" s="109">
        <v>403</v>
      </c>
      <c r="BC118" s="110">
        <f t="shared" si="54"/>
        <v>559.72222222222229</v>
      </c>
      <c r="BD118" s="271">
        <f t="shared" si="73"/>
        <v>0.76178660049627789</v>
      </c>
      <c r="BE118" s="272">
        <f t="shared" si="74"/>
        <v>0.22828784119106699</v>
      </c>
    </row>
    <row r="119" spans="1:57" ht="40.5" customHeight="1">
      <c r="A119" t="s">
        <v>280</v>
      </c>
      <c r="B119" s="5"/>
      <c r="C119" s="44" t="s">
        <v>130</v>
      </c>
      <c r="D119" s="45"/>
      <c r="E119" s="87">
        <v>0.72</v>
      </c>
      <c r="F119" s="88" t="s">
        <v>28</v>
      </c>
      <c r="G119" s="283"/>
      <c r="H119" s="283">
        <v>0</v>
      </c>
      <c r="I119" s="283">
        <v>0</v>
      </c>
      <c r="J119" s="283">
        <v>0</v>
      </c>
      <c r="K119" s="283">
        <f t="shared" si="92"/>
        <v>0</v>
      </c>
      <c r="L119" s="283">
        <f t="shared" si="92"/>
        <v>0</v>
      </c>
      <c r="M119" s="283">
        <f t="shared" si="92"/>
        <v>0</v>
      </c>
      <c r="N119" s="283">
        <v>1.2</v>
      </c>
      <c r="O119" s="283">
        <v>0.6</v>
      </c>
      <c r="P119" s="283">
        <v>2.5000000000000001E-2</v>
      </c>
      <c r="Q119" s="363">
        <f t="shared" si="62"/>
        <v>1.7999999999999999E-2</v>
      </c>
      <c r="R119" s="279">
        <v>8</v>
      </c>
      <c r="S119" s="370" t="s">
        <v>346</v>
      </c>
      <c r="T119" s="282">
        <v>1</v>
      </c>
      <c r="U119" s="283"/>
      <c r="V119" s="283"/>
      <c r="W119" s="283"/>
      <c r="X119" s="283">
        <f t="shared" si="91"/>
        <v>0</v>
      </c>
      <c r="Y119" s="283">
        <f t="shared" si="91"/>
        <v>0</v>
      </c>
      <c r="Z119" s="283">
        <f t="shared" si="91"/>
        <v>0</v>
      </c>
      <c r="AA119" s="283">
        <f t="shared" si="64"/>
        <v>0</v>
      </c>
      <c r="AB119" s="89">
        <v>1005</v>
      </c>
      <c r="AC119" s="336">
        <f t="shared" si="93"/>
        <v>1395.8333333333335</v>
      </c>
      <c r="AD119" s="91">
        <v>970</v>
      </c>
      <c r="AE119" s="92">
        <f t="shared" si="93"/>
        <v>1347.2222222222222</v>
      </c>
      <c r="AF119" s="93">
        <v>950</v>
      </c>
      <c r="AG119" s="94">
        <f t="shared" si="94"/>
        <v>1319.4444444444446</v>
      </c>
      <c r="AH119" s="95">
        <v>900</v>
      </c>
      <c r="AI119" s="95">
        <f t="shared" si="95"/>
        <v>1250</v>
      </c>
      <c r="AJ119" s="97">
        <v>850</v>
      </c>
      <c r="AK119" s="341">
        <f t="shared" si="96"/>
        <v>1180.5555555555557</v>
      </c>
      <c r="AL119" s="339">
        <v>830</v>
      </c>
      <c r="AM119" s="100">
        <v>1152.7777777777778</v>
      </c>
      <c r="AN119" s="100">
        <v>175</v>
      </c>
      <c r="AO119" s="101">
        <v>116.66666666666667</v>
      </c>
      <c r="AP119" s="102">
        <v>800</v>
      </c>
      <c r="AQ119" s="103">
        <v>1111.1111111111111</v>
      </c>
      <c r="AR119" s="104">
        <v>205</v>
      </c>
      <c r="AS119" s="105">
        <v>136.66666666666666</v>
      </c>
      <c r="AT119" s="106">
        <v>750</v>
      </c>
      <c r="AU119" s="107">
        <v>1041.6666666666667</v>
      </c>
      <c r="AV119" s="107">
        <v>255</v>
      </c>
      <c r="AW119" s="108">
        <v>170</v>
      </c>
      <c r="AX119" s="109">
        <v>700</v>
      </c>
      <c r="AY119" s="110">
        <f t="shared" si="97"/>
        <v>972.22222222222229</v>
      </c>
      <c r="AZ119" s="111">
        <v>305</v>
      </c>
      <c r="BA119" s="112">
        <v>203.33333333333334</v>
      </c>
      <c r="BB119" s="109">
        <v>552</v>
      </c>
      <c r="BC119" s="110">
        <f t="shared" si="54"/>
        <v>766.66666666666674</v>
      </c>
      <c r="BD119" s="271">
        <f t="shared" si="73"/>
        <v>0.82065217391304346</v>
      </c>
      <c r="BE119" s="272">
        <f t="shared" si="74"/>
        <v>0.26811594202898553</v>
      </c>
    </row>
    <row r="120" spans="1:57" ht="40.5" customHeight="1">
      <c r="A120" t="s">
        <v>281</v>
      </c>
      <c r="B120" s="5"/>
      <c r="C120" s="44" t="s">
        <v>131</v>
      </c>
      <c r="D120" s="45"/>
      <c r="E120" s="87">
        <v>0.72</v>
      </c>
      <c r="F120" s="88" t="s">
        <v>28</v>
      </c>
      <c r="G120" s="283"/>
      <c r="H120" s="283">
        <v>0</v>
      </c>
      <c r="I120" s="283">
        <v>0</v>
      </c>
      <c r="J120" s="283">
        <v>0</v>
      </c>
      <c r="K120" s="283">
        <f t="shared" si="92"/>
        <v>0</v>
      </c>
      <c r="L120" s="283">
        <f t="shared" si="92"/>
        <v>0</v>
      </c>
      <c r="M120" s="283">
        <f t="shared" si="92"/>
        <v>0</v>
      </c>
      <c r="N120" s="283">
        <v>1.2</v>
      </c>
      <c r="O120" s="283">
        <v>0.6</v>
      </c>
      <c r="P120" s="283">
        <v>2.5000000000000001E-2</v>
      </c>
      <c r="Q120" s="363">
        <f t="shared" si="62"/>
        <v>1.7999999999999999E-2</v>
      </c>
      <c r="R120" s="279">
        <v>8</v>
      </c>
      <c r="S120" s="370" t="s">
        <v>346</v>
      </c>
      <c r="T120" s="282">
        <v>1</v>
      </c>
      <c r="U120" s="283"/>
      <c r="V120" s="283"/>
      <c r="W120" s="283"/>
      <c r="X120" s="283">
        <f t="shared" si="91"/>
        <v>0</v>
      </c>
      <c r="Y120" s="283">
        <f t="shared" si="91"/>
        <v>0</v>
      </c>
      <c r="Z120" s="283">
        <f t="shared" si="91"/>
        <v>0</v>
      </c>
      <c r="AA120" s="283">
        <f t="shared" si="64"/>
        <v>0</v>
      </c>
      <c r="AB120" s="89">
        <v>985</v>
      </c>
      <c r="AC120" s="336">
        <f t="shared" si="93"/>
        <v>1368.0555555555557</v>
      </c>
      <c r="AD120" s="91">
        <v>955</v>
      </c>
      <c r="AE120" s="92">
        <f t="shared" si="93"/>
        <v>1326.3888888888889</v>
      </c>
      <c r="AF120" s="93">
        <v>935</v>
      </c>
      <c r="AG120" s="94">
        <f t="shared" si="94"/>
        <v>1298.6111111111111</v>
      </c>
      <c r="AH120" s="95">
        <v>885</v>
      </c>
      <c r="AI120" s="95">
        <f t="shared" si="95"/>
        <v>1229.1666666666667</v>
      </c>
      <c r="AJ120" s="97">
        <v>835</v>
      </c>
      <c r="AK120" s="341">
        <f t="shared" si="96"/>
        <v>1159.7222222222222</v>
      </c>
      <c r="AL120" s="339">
        <v>815</v>
      </c>
      <c r="AM120" s="100">
        <v>1131.9444444444446</v>
      </c>
      <c r="AN120" s="100">
        <v>170</v>
      </c>
      <c r="AO120" s="101">
        <v>113.33333333333333</v>
      </c>
      <c r="AP120" s="102">
        <v>785</v>
      </c>
      <c r="AQ120" s="103">
        <v>1090.2777777777778</v>
      </c>
      <c r="AR120" s="104">
        <v>200</v>
      </c>
      <c r="AS120" s="105">
        <v>133.33333333333334</v>
      </c>
      <c r="AT120" s="106">
        <v>735</v>
      </c>
      <c r="AU120" s="107">
        <v>1020.8333333333334</v>
      </c>
      <c r="AV120" s="107">
        <v>250</v>
      </c>
      <c r="AW120" s="108">
        <v>166.66666666666666</v>
      </c>
      <c r="AX120" s="109">
        <v>685</v>
      </c>
      <c r="AY120" s="110">
        <f t="shared" si="97"/>
        <v>951.38888888888891</v>
      </c>
      <c r="AZ120" s="111">
        <v>300</v>
      </c>
      <c r="BA120" s="112">
        <v>200</v>
      </c>
      <c r="BB120" s="109">
        <v>538</v>
      </c>
      <c r="BC120" s="110">
        <f t="shared" si="54"/>
        <v>747.22222222222229</v>
      </c>
      <c r="BD120" s="271">
        <f t="shared" si="73"/>
        <v>0.83085501858736055</v>
      </c>
      <c r="BE120" s="272">
        <f t="shared" si="74"/>
        <v>0.27323420074349442</v>
      </c>
    </row>
    <row r="121" spans="1:57" ht="40.5" customHeight="1">
      <c r="A121" t="s">
        <v>282</v>
      </c>
      <c r="B121" s="5"/>
      <c r="C121" s="44" t="s">
        <v>132</v>
      </c>
      <c r="D121" s="45"/>
      <c r="E121" s="87">
        <v>1.44</v>
      </c>
      <c r="F121" s="88" t="s">
        <v>28</v>
      </c>
      <c r="G121" s="359"/>
      <c r="H121" s="283">
        <v>0</v>
      </c>
      <c r="I121" s="283">
        <v>0</v>
      </c>
      <c r="J121" s="283">
        <v>0</v>
      </c>
      <c r="K121" s="283">
        <f t="shared" si="92"/>
        <v>0</v>
      </c>
      <c r="L121" s="283">
        <f t="shared" si="92"/>
        <v>0</v>
      </c>
      <c r="M121" s="283">
        <f t="shared" si="92"/>
        <v>0</v>
      </c>
      <c r="N121" s="283">
        <v>2.4</v>
      </c>
      <c r="O121" s="283">
        <v>0.6</v>
      </c>
      <c r="P121" s="283">
        <v>2.5000000000000001E-2</v>
      </c>
      <c r="Q121" s="363">
        <f t="shared" si="62"/>
        <v>3.5999999999999997E-2</v>
      </c>
      <c r="R121" s="279">
        <v>16</v>
      </c>
      <c r="S121" s="370" t="s">
        <v>346</v>
      </c>
      <c r="T121" s="282">
        <v>1</v>
      </c>
      <c r="U121" s="283"/>
      <c r="V121" s="283"/>
      <c r="W121" s="283"/>
      <c r="X121" s="283">
        <f t="shared" si="91"/>
        <v>0</v>
      </c>
      <c r="Y121" s="283">
        <f t="shared" si="91"/>
        <v>0</v>
      </c>
      <c r="Z121" s="283">
        <f t="shared" si="91"/>
        <v>0</v>
      </c>
      <c r="AA121" s="283">
        <f t="shared" si="64"/>
        <v>0</v>
      </c>
      <c r="AB121" s="89">
        <v>1155</v>
      </c>
      <c r="AC121" s="336">
        <f t="shared" si="93"/>
        <v>802.08333333333337</v>
      </c>
      <c r="AD121" s="91">
        <v>1120</v>
      </c>
      <c r="AE121" s="92">
        <f t="shared" si="93"/>
        <v>777.77777777777783</v>
      </c>
      <c r="AF121" s="93">
        <v>1095</v>
      </c>
      <c r="AG121" s="94">
        <f t="shared" si="94"/>
        <v>760.41666666666674</v>
      </c>
      <c r="AH121" s="95">
        <v>1035</v>
      </c>
      <c r="AI121" s="95">
        <f t="shared" si="95"/>
        <v>718.75</v>
      </c>
      <c r="AJ121" s="97">
        <v>980</v>
      </c>
      <c r="AK121" s="98">
        <f t="shared" si="96"/>
        <v>680.55555555555554</v>
      </c>
      <c r="AL121" s="339">
        <v>955</v>
      </c>
      <c r="AM121" s="100">
        <v>663.19444444444446</v>
      </c>
      <c r="AN121" s="100">
        <v>200</v>
      </c>
      <c r="AO121" s="101">
        <v>133.33333333333334</v>
      </c>
      <c r="AP121" s="102">
        <v>920</v>
      </c>
      <c r="AQ121" s="103">
        <v>638.88888888888891</v>
      </c>
      <c r="AR121" s="104">
        <v>235</v>
      </c>
      <c r="AS121" s="105">
        <v>156.66666666666666</v>
      </c>
      <c r="AT121" s="106">
        <v>860</v>
      </c>
      <c r="AU121" s="107">
        <v>597.22222222222229</v>
      </c>
      <c r="AV121" s="107">
        <v>295</v>
      </c>
      <c r="AW121" s="108">
        <v>196.66666666666666</v>
      </c>
      <c r="AX121" s="109">
        <v>805</v>
      </c>
      <c r="AY121" s="110">
        <f t="shared" si="97"/>
        <v>559.02777777777783</v>
      </c>
      <c r="AZ121" s="111">
        <v>350</v>
      </c>
      <c r="BA121" s="112">
        <v>233.33333333333334</v>
      </c>
      <c r="BB121" s="109">
        <v>720</v>
      </c>
      <c r="BC121" s="110">
        <f t="shared" si="54"/>
        <v>500</v>
      </c>
      <c r="BD121" s="271">
        <f t="shared" si="73"/>
        <v>0.60416666666666663</v>
      </c>
      <c r="BE121" s="272">
        <f t="shared" si="74"/>
        <v>0.11805555555555555</v>
      </c>
    </row>
    <row r="122" spans="1:57" ht="40.5" customHeight="1">
      <c r="A122" t="s">
        <v>282</v>
      </c>
      <c r="B122" s="5"/>
      <c r="C122" s="44" t="s">
        <v>133</v>
      </c>
      <c r="D122" s="45"/>
      <c r="E122" s="87">
        <v>1.44</v>
      </c>
      <c r="F122" s="88" t="s">
        <v>28</v>
      </c>
      <c r="G122" s="283"/>
      <c r="H122" s="283">
        <v>0</v>
      </c>
      <c r="I122" s="283">
        <v>0</v>
      </c>
      <c r="J122" s="283">
        <v>0</v>
      </c>
      <c r="K122" s="283">
        <f t="shared" si="92"/>
        <v>0</v>
      </c>
      <c r="L122" s="283">
        <f t="shared" si="92"/>
        <v>0</v>
      </c>
      <c r="M122" s="283">
        <f t="shared" si="92"/>
        <v>0</v>
      </c>
      <c r="N122" s="283">
        <v>2.4</v>
      </c>
      <c r="O122" s="283">
        <v>0.6</v>
      </c>
      <c r="P122" s="283">
        <v>1.4E-2</v>
      </c>
      <c r="Q122" s="363">
        <f t="shared" si="62"/>
        <v>2.0160000000000001E-2</v>
      </c>
      <c r="R122" s="279">
        <v>12</v>
      </c>
      <c r="S122" s="370" t="s">
        <v>346</v>
      </c>
      <c r="T122" s="282">
        <v>1</v>
      </c>
      <c r="U122" s="283"/>
      <c r="V122" s="283"/>
      <c r="W122" s="283"/>
      <c r="X122" s="283">
        <f t="shared" si="91"/>
        <v>0</v>
      </c>
      <c r="Y122" s="283">
        <f t="shared" si="91"/>
        <v>0</v>
      </c>
      <c r="Z122" s="283">
        <f t="shared" si="91"/>
        <v>0</v>
      </c>
      <c r="AA122" s="283">
        <f t="shared" si="64"/>
        <v>0</v>
      </c>
      <c r="AB122" s="89">
        <v>1725</v>
      </c>
      <c r="AC122" s="336">
        <f t="shared" si="93"/>
        <v>1197.9166666666667</v>
      </c>
      <c r="AD122" s="91">
        <v>1670</v>
      </c>
      <c r="AE122" s="92">
        <f t="shared" si="93"/>
        <v>1159.7222222222222</v>
      </c>
      <c r="AF122" s="93">
        <v>1635</v>
      </c>
      <c r="AG122" s="94">
        <f t="shared" si="94"/>
        <v>1135.4166666666667</v>
      </c>
      <c r="AH122" s="95">
        <v>1550</v>
      </c>
      <c r="AI122" s="95">
        <f t="shared" si="95"/>
        <v>1076.3888888888889</v>
      </c>
      <c r="AJ122" s="97">
        <v>1465</v>
      </c>
      <c r="AK122" s="98">
        <f t="shared" si="96"/>
        <v>1017.3611111111112</v>
      </c>
      <c r="AL122" s="339">
        <v>1430</v>
      </c>
      <c r="AM122" s="100">
        <v>993.05555555555554</v>
      </c>
      <c r="AN122" s="100">
        <v>295</v>
      </c>
      <c r="AO122" s="101">
        <v>196.66666666666666</v>
      </c>
      <c r="AP122" s="102">
        <v>1380</v>
      </c>
      <c r="AQ122" s="103">
        <v>958.33333333333337</v>
      </c>
      <c r="AR122" s="104">
        <v>345</v>
      </c>
      <c r="AS122" s="105">
        <v>230</v>
      </c>
      <c r="AT122" s="106">
        <v>1290</v>
      </c>
      <c r="AU122" s="107">
        <v>895.83333333333337</v>
      </c>
      <c r="AV122" s="107">
        <v>435</v>
      </c>
      <c r="AW122" s="108">
        <v>290</v>
      </c>
      <c r="AX122" s="109">
        <v>1205</v>
      </c>
      <c r="AY122" s="110">
        <f t="shared" si="97"/>
        <v>836.80555555555554</v>
      </c>
      <c r="AZ122" s="111">
        <v>520</v>
      </c>
      <c r="BA122" s="112">
        <v>346.66666666666669</v>
      </c>
      <c r="BB122" s="109">
        <v>1019</v>
      </c>
      <c r="BC122" s="110">
        <f t="shared" si="54"/>
        <v>707.63888888888891</v>
      </c>
      <c r="BD122" s="271">
        <f t="shared" si="73"/>
        <v>0.6928361138370952</v>
      </c>
      <c r="BE122" s="272">
        <f t="shared" si="74"/>
        <v>0.18253189401373895</v>
      </c>
    </row>
    <row r="123" spans="1:57" ht="40.5" customHeight="1" thickBot="1">
      <c r="A123" t="s">
        <v>283</v>
      </c>
      <c r="B123" s="5"/>
      <c r="C123" s="53" t="s">
        <v>134</v>
      </c>
      <c r="D123" s="54"/>
      <c r="E123" s="135">
        <v>1.44</v>
      </c>
      <c r="F123" s="136" t="s">
        <v>28</v>
      </c>
      <c r="G123" s="283"/>
      <c r="H123" s="308">
        <v>0</v>
      </c>
      <c r="I123" s="308">
        <v>0</v>
      </c>
      <c r="J123" s="308">
        <v>0</v>
      </c>
      <c r="K123" s="308">
        <f t="shared" si="92"/>
        <v>0</v>
      </c>
      <c r="L123" s="308">
        <f t="shared" si="92"/>
        <v>0</v>
      </c>
      <c r="M123" s="308">
        <f t="shared" si="92"/>
        <v>0</v>
      </c>
      <c r="N123" s="308">
        <v>2.4</v>
      </c>
      <c r="O123" s="308">
        <v>0.6</v>
      </c>
      <c r="P123" s="308">
        <v>2.5000000000000001E-2</v>
      </c>
      <c r="Q123" s="368">
        <f>N123*O123*P123</f>
        <v>3.5999999999999997E-2</v>
      </c>
      <c r="R123" s="306">
        <v>16</v>
      </c>
      <c r="S123" s="372" t="s">
        <v>346</v>
      </c>
      <c r="T123" s="307">
        <v>1</v>
      </c>
      <c r="U123" s="308"/>
      <c r="V123" s="308"/>
      <c r="W123" s="308"/>
      <c r="X123" s="308">
        <f t="shared" si="91"/>
        <v>0</v>
      </c>
      <c r="Y123" s="308">
        <f t="shared" si="91"/>
        <v>0</v>
      </c>
      <c r="Z123" s="308">
        <f t="shared" si="91"/>
        <v>0</v>
      </c>
      <c r="AA123" s="308">
        <f>Z123*Y123*X123</f>
        <v>0</v>
      </c>
      <c r="AB123" s="137">
        <v>1680</v>
      </c>
      <c r="AC123" s="337">
        <f t="shared" si="93"/>
        <v>1166.6666666666667</v>
      </c>
      <c r="AD123" s="342">
        <v>1625</v>
      </c>
      <c r="AE123" s="343">
        <f t="shared" si="93"/>
        <v>1128.4722222222222</v>
      </c>
      <c r="AF123" s="344">
        <v>1595</v>
      </c>
      <c r="AG123" s="345">
        <f t="shared" si="94"/>
        <v>1107.6388888888889</v>
      </c>
      <c r="AH123" s="346">
        <v>1510</v>
      </c>
      <c r="AI123" s="346">
        <f t="shared" si="95"/>
        <v>1048.6111111111111</v>
      </c>
      <c r="AJ123" s="347">
        <v>1425</v>
      </c>
      <c r="AK123" s="348">
        <f t="shared" si="96"/>
        <v>989.58333333333337</v>
      </c>
      <c r="AL123" s="339">
        <v>1390</v>
      </c>
      <c r="AM123" s="100">
        <v>965.27777777777783</v>
      </c>
      <c r="AN123" s="100">
        <v>290</v>
      </c>
      <c r="AO123" s="101">
        <v>193.33333333333334</v>
      </c>
      <c r="AP123" s="102">
        <v>1340</v>
      </c>
      <c r="AQ123" s="103">
        <v>930.55555555555554</v>
      </c>
      <c r="AR123" s="104">
        <v>340</v>
      </c>
      <c r="AS123" s="105">
        <v>226.66666666666666</v>
      </c>
      <c r="AT123" s="106">
        <v>1255</v>
      </c>
      <c r="AU123" s="107">
        <v>871.52777777777783</v>
      </c>
      <c r="AV123" s="107">
        <v>425</v>
      </c>
      <c r="AW123" s="108">
        <v>283.33333333333331</v>
      </c>
      <c r="AX123" s="109">
        <v>1175</v>
      </c>
      <c r="AY123" s="110">
        <f t="shared" si="97"/>
        <v>815.97222222222229</v>
      </c>
      <c r="AZ123" s="111">
        <v>505</v>
      </c>
      <c r="BA123" s="112">
        <v>336.66666666666669</v>
      </c>
      <c r="BB123" s="109">
        <v>990</v>
      </c>
      <c r="BC123" s="110">
        <f t="shared" si="54"/>
        <v>687.5</v>
      </c>
      <c r="BD123" s="271">
        <f t="shared" si="73"/>
        <v>0.69696969696969702</v>
      </c>
      <c r="BE123" s="272">
        <f t="shared" si="74"/>
        <v>0.18686868686868688</v>
      </c>
    </row>
    <row r="124" spans="1:57" ht="40.5" customHeight="1">
      <c r="B124" s="5"/>
      <c r="C124" s="580" t="s">
        <v>135</v>
      </c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  <c r="Q124" s="581"/>
      <c r="R124" s="581"/>
      <c r="S124" s="581"/>
      <c r="T124" s="581"/>
      <c r="U124" s="581"/>
      <c r="V124" s="581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2"/>
      <c r="AM124" s="582"/>
      <c r="AN124" s="582"/>
      <c r="AO124" s="582"/>
      <c r="AP124" s="582"/>
      <c r="AQ124" s="582"/>
      <c r="AR124" s="582"/>
      <c r="AS124" s="582"/>
      <c r="AT124" s="582"/>
      <c r="AU124" s="582"/>
      <c r="AV124" s="582"/>
      <c r="AW124" s="582"/>
      <c r="AX124" s="582"/>
      <c r="AY124" s="582"/>
      <c r="AZ124" s="582"/>
      <c r="BA124" s="582"/>
      <c r="BB124" s="582"/>
      <c r="BC124" s="582"/>
      <c r="BD124" s="582"/>
      <c r="BE124" s="583"/>
    </row>
    <row r="125" spans="1:57" ht="40.5" customHeight="1">
      <c r="A125" t="s">
        <v>284</v>
      </c>
      <c r="B125" s="5"/>
      <c r="C125" s="44" t="s">
        <v>136</v>
      </c>
      <c r="D125" s="45"/>
      <c r="E125" s="87">
        <v>0.36</v>
      </c>
      <c r="F125" s="88" t="s">
        <v>28</v>
      </c>
      <c r="G125" s="373">
        <v>11</v>
      </c>
      <c r="H125" s="283">
        <v>0</v>
      </c>
      <c r="I125" s="283">
        <v>0</v>
      </c>
      <c r="J125" s="283">
        <v>0</v>
      </c>
      <c r="K125" s="283">
        <f t="shared" ref="K125:M134" si="98">H125/10</f>
        <v>0</v>
      </c>
      <c r="L125" s="283">
        <f t="shared" si="98"/>
        <v>0</v>
      </c>
      <c r="M125" s="283">
        <f t="shared" si="98"/>
        <v>0</v>
      </c>
      <c r="N125" s="283">
        <v>0.6</v>
      </c>
      <c r="O125" s="283">
        <v>0.6</v>
      </c>
      <c r="P125" s="283">
        <v>0.03</v>
      </c>
      <c r="Q125" s="363">
        <f t="shared" ref="Q125:Q134" si="99">N125*O125*P125</f>
        <v>1.0799999999999999E-2</v>
      </c>
      <c r="R125" s="279">
        <f>Q125*G125</f>
        <v>0.11879999999999999</v>
      </c>
      <c r="S125" s="370" t="s">
        <v>346</v>
      </c>
      <c r="T125" s="282">
        <v>1</v>
      </c>
      <c r="U125" s="283"/>
      <c r="V125" s="283"/>
      <c r="W125" s="283"/>
      <c r="X125" s="283">
        <f t="shared" ref="X125:Z134" si="100">U125/100</f>
        <v>0</v>
      </c>
      <c r="Y125" s="283">
        <f t="shared" si="100"/>
        <v>0</v>
      </c>
      <c r="Z125" s="283">
        <f t="shared" si="100"/>
        <v>0</v>
      </c>
      <c r="AA125" s="283">
        <f t="shared" ref="AA125:AA134" si="101">Z125*Y125*X125</f>
        <v>0</v>
      </c>
      <c r="AB125" s="89">
        <v>850</v>
      </c>
      <c r="AC125" s="90">
        <f>AB125/$E125</f>
        <v>2361.1111111111113</v>
      </c>
      <c r="AD125" s="91">
        <v>820</v>
      </c>
      <c r="AE125" s="92">
        <f>AD125/$E125</f>
        <v>2277.7777777777778</v>
      </c>
      <c r="AF125" s="93">
        <v>805</v>
      </c>
      <c r="AG125" s="94">
        <f>AF125/$E125</f>
        <v>2236.1111111111113</v>
      </c>
      <c r="AH125" s="95">
        <v>765</v>
      </c>
      <c r="AI125" s="96">
        <f>AH125/$E125</f>
        <v>2125</v>
      </c>
      <c r="AJ125" s="97">
        <v>720</v>
      </c>
      <c r="AK125" s="98">
        <f>AJ125/$E125</f>
        <v>2000</v>
      </c>
      <c r="AL125" s="99">
        <v>705</v>
      </c>
      <c r="AM125" s="100">
        <f>AL125/$E125</f>
        <v>1958.3333333333335</v>
      </c>
      <c r="AN125" s="100">
        <v>145</v>
      </c>
      <c r="AO125" s="101">
        <v>96.666666666666671</v>
      </c>
      <c r="AP125" s="102">
        <v>680</v>
      </c>
      <c r="AQ125" s="103">
        <f>AP125/$E125</f>
        <v>1888.8888888888889</v>
      </c>
      <c r="AR125" s="104">
        <v>170</v>
      </c>
      <c r="AS125" s="105">
        <v>113.33333333333333</v>
      </c>
      <c r="AT125" s="106">
        <v>635</v>
      </c>
      <c r="AU125" s="107">
        <f>AT125/$E125</f>
        <v>1763.8888888888889</v>
      </c>
      <c r="AV125" s="107">
        <v>215</v>
      </c>
      <c r="AW125" s="108">
        <v>143.33333333333334</v>
      </c>
      <c r="AX125" s="109">
        <v>595</v>
      </c>
      <c r="AY125" s="110">
        <f>AX125/$E125</f>
        <v>1652.7777777777778</v>
      </c>
      <c r="AZ125" s="111">
        <v>255</v>
      </c>
      <c r="BA125" s="112">
        <v>170</v>
      </c>
      <c r="BB125" s="238">
        <v>483</v>
      </c>
      <c r="BC125" s="225">
        <f t="shared" ref="BC125:BC134" si="102">BB125/$E125</f>
        <v>1341.6666666666667</v>
      </c>
      <c r="BD125" s="271">
        <f t="shared" ref="BD125:BD134" si="103">(AB125-BB125)/BB125</f>
        <v>0.75983436853002073</v>
      </c>
      <c r="BE125" s="272">
        <f t="shared" ref="BE125:BE134" si="104">(AX125-BB125)/BB125</f>
        <v>0.2318840579710145</v>
      </c>
    </row>
    <row r="126" spans="1:57" ht="40.5" customHeight="1">
      <c r="A126" t="s">
        <v>285</v>
      </c>
      <c r="B126" s="5"/>
      <c r="C126" s="44" t="s">
        <v>137</v>
      </c>
      <c r="D126" s="45"/>
      <c r="E126" s="87">
        <v>0.72</v>
      </c>
      <c r="F126" s="88" t="s">
        <v>28</v>
      </c>
      <c r="G126" s="373">
        <v>11</v>
      </c>
      <c r="H126" s="283">
        <v>0</v>
      </c>
      <c r="I126" s="283">
        <v>0</v>
      </c>
      <c r="J126" s="283">
        <v>0</v>
      </c>
      <c r="K126" s="283">
        <f t="shared" si="98"/>
        <v>0</v>
      </c>
      <c r="L126" s="283">
        <f t="shared" si="98"/>
        <v>0</v>
      </c>
      <c r="M126" s="283">
        <f t="shared" si="98"/>
        <v>0</v>
      </c>
      <c r="N126" s="283">
        <v>1.2</v>
      </c>
      <c r="O126" s="283">
        <v>0.6</v>
      </c>
      <c r="P126" s="283">
        <v>0.03</v>
      </c>
      <c r="Q126" s="363">
        <f t="shared" si="99"/>
        <v>2.1599999999999998E-2</v>
      </c>
      <c r="R126" s="279">
        <f t="shared" ref="R126:R134" si="105">Q126*G126</f>
        <v>0.23759999999999998</v>
      </c>
      <c r="S126" s="370" t="s">
        <v>346</v>
      </c>
      <c r="T126" s="282">
        <v>1</v>
      </c>
      <c r="U126" s="283"/>
      <c r="V126" s="283"/>
      <c r="W126" s="283"/>
      <c r="X126" s="283">
        <f t="shared" si="100"/>
        <v>0</v>
      </c>
      <c r="Y126" s="283">
        <f t="shared" si="100"/>
        <v>0</v>
      </c>
      <c r="Z126" s="283">
        <f t="shared" si="100"/>
        <v>0</v>
      </c>
      <c r="AA126" s="283">
        <f t="shared" si="101"/>
        <v>0</v>
      </c>
      <c r="AB126" s="89">
        <v>1700</v>
      </c>
      <c r="AC126" s="90">
        <f>AB126/$E126</f>
        <v>2361.1111111111113</v>
      </c>
      <c r="AD126" s="91">
        <v>1645</v>
      </c>
      <c r="AE126" s="92">
        <f>AD126/$E126</f>
        <v>2284.7222222222222</v>
      </c>
      <c r="AF126" s="93">
        <v>1615</v>
      </c>
      <c r="AG126" s="94">
        <f>AF126/$E126</f>
        <v>2243.0555555555557</v>
      </c>
      <c r="AH126" s="95">
        <v>1530</v>
      </c>
      <c r="AI126" s="96">
        <f>AH126/$E126</f>
        <v>2125</v>
      </c>
      <c r="AJ126" s="97">
        <v>1445</v>
      </c>
      <c r="AK126" s="98">
        <f>AJ126/$E126</f>
        <v>2006.9444444444446</v>
      </c>
      <c r="AL126" s="99">
        <v>1410</v>
      </c>
      <c r="AM126" s="100">
        <f>AL126/$E126</f>
        <v>1958.3333333333335</v>
      </c>
      <c r="AN126" s="100">
        <v>290</v>
      </c>
      <c r="AO126" s="101">
        <v>193.33333333333334</v>
      </c>
      <c r="AP126" s="102">
        <v>1360</v>
      </c>
      <c r="AQ126" s="103">
        <f>AP126/$E126</f>
        <v>1888.8888888888889</v>
      </c>
      <c r="AR126" s="104">
        <v>340</v>
      </c>
      <c r="AS126" s="105">
        <v>226.66666666666666</v>
      </c>
      <c r="AT126" s="106">
        <v>1275</v>
      </c>
      <c r="AU126" s="107">
        <f>AT126/$E126</f>
        <v>1770.8333333333335</v>
      </c>
      <c r="AV126" s="107">
        <v>425</v>
      </c>
      <c r="AW126" s="108">
        <v>283.33333333333331</v>
      </c>
      <c r="AX126" s="109">
        <v>1190</v>
      </c>
      <c r="AY126" s="110">
        <f>AX126/$E126</f>
        <v>1652.7777777777778</v>
      </c>
      <c r="AZ126" s="111">
        <v>510</v>
      </c>
      <c r="BA126" s="112">
        <v>340</v>
      </c>
      <c r="BB126" s="238">
        <v>848</v>
      </c>
      <c r="BC126" s="225">
        <f t="shared" si="102"/>
        <v>1177.7777777777778</v>
      </c>
      <c r="BD126" s="271">
        <f t="shared" si="103"/>
        <v>1.0047169811320755</v>
      </c>
      <c r="BE126" s="272">
        <f t="shared" si="104"/>
        <v>0.40330188679245282</v>
      </c>
    </row>
    <row r="127" spans="1:57" ht="40.5" customHeight="1">
      <c r="A127" t="s">
        <v>286</v>
      </c>
      <c r="B127" s="5"/>
      <c r="C127" s="44" t="s">
        <v>138</v>
      </c>
      <c r="D127" s="45"/>
      <c r="E127" s="87">
        <v>0.36</v>
      </c>
      <c r="F127" s="88" t="s">
        <v>28</v>
      </c>
      <c r="G127" s="373">
        <v>11</v>
      </c>
      <c r="H127" s="283">
        <v>0</v>
      </c>
      <c r="I127" s="283">
        <v>0</v>
      </c>
      <c r="J127" s="283">
        <v>0</v>
      </c>
      <c r="K127" s="283">
        <f t="shared" si="98"/>
        <v>0</v>
      </c>
      <c r="L127" s="283">
        <f t="shared" si="98"/>
        <v>0</v>
      </c>
      <c r="M127" s="283">
        <f t="shared" si="98"/>
        <v>0</v>
      </c>
      <c r="N127" s="283">
        <v>0.6</v>
      </c>
      <c r="O127" s="283">
        <v>0.6</v>
      </c>
      <c r="P127" s="283">
        <v>0.05</v>
      </c>
      <c r="Q127" s="363">
        <f t="shared" si="99"/>
        <v>1.7999999999999999E-2</v>
      </c>
      <c r="R127" s="279">
        <f t="shared" si="105"/>
        <v>0.19799999999999998</v>
      </c>
      <c r="S127" s="370" t="s">
        <v>346</v>
      </c>
      <c r="T127" s="282">
        <v>1</v>
      </c>
      <c r="U127" s="283"/>
      <c r="V127" s="283"/>
      <c r="W127" s="283"/>
      <c r="X127" s="283">
        <f t="shared" si="100"/>
        <v>0</v>
      </c>
      <c r="Y127" s="283">
        <f t="shared" si="100"/>
        <v>0</v>
      </c>
      <c r="Z127" s="283">
        <f t="shared" si="100"/>
        <v>0</v>
      </c>
      <c r="AA127" s="283">
        <f t="shared" si="101"/>
        <v>0</v>
      </c>
      <c r="AB127" s="89">
        <v>1370</v>
      </c>
      <c r="AC127" s="90">
        <f t="shared" ref="AC127:AE134" si="106">AB127/$E127</f>
        <v>3805.5555555555557</v>
      </c>
      <c r="AD127" s="91">
        <v>1325</v>
      </c>
      <c r="AE127" s="92">
        <f t="shared" si="106"/>
        <v>3680.5555555555557</v>
      </c>
      <c r="AF127" s="93">
        <v>1300</v>
      </c>
      <c r="AG127" s="94">
        <f t="shared" ref="AG127:AG134" si="107">AF127/$E127</f>
        <v>3611.1111111111113</v>
      </c>
      <c r="AH127" s="95">
        <v>1230</v>
      </c>
      <c r="AI127" s="96">
        <f t="shared" ref="AI127:AI134" si="108">AH127/$E127</f>
        <v>3416.666666666667</v>
      </c>
      <c r="AJ127" s="97">
        <v>1160</v>
      </c>
      <c r="AK127" s="98">
        <f t="shared" ref="AK127:AK134" si="109">AJ127/$E127</f>
        <v>3222.2222222222222</v>
      </c>
      <c r="AL127" s="99">
        <v>1135</v>
      </c>
      <c r="AM127" s="100">
        <f t="shared" ref="AM127:AM134" si="110">AL127/$E127</f>
        <v>3152.7777777777778</v>
      </c>
      <c r="AN127" s="100">
        <v>235</v>
      </c>
      <c r="AO127" s="101">
        <v>156.66666666666666</v>
      </c>
      <c r="AP127" s="102">
        <v>1095</v>
      </c>
      <c r="AQ127" s="103">
        <f t="shared" ref="AQ127:AQ134" si="111">AP127/$E127</f>
        <v>3041.666666666667</v>
      </c>
      <c r="AR127" s="104">
        <v>275</v>
      </c>
      <c r="AS127" s="105">
        <v>183.33333333333334</v>
      </c>
      <c r="AT127" s="106">
        <v>1025</v>
      </c>
      <c r="AU127" s="107">
        <f t="shared" ref="AU127:AU134" si="112">AT127/$E127</f>
        <v>2847.2222222222222</v>
      </c>
      <c r="AV127" s="107">
        <v>345</v>
      </c>
      <c r="AW127" s="108">
        <v>230</v>
      </c>
      <c r="AX127" s="109">
        <v>955</v>
      </c>
      <c r="AY127" s="110">
        <f t="shared" ref="AY127:AY134" si="113">AX127/$E127</f>
        <v>2652.7777777777778</v>
      </c>
      <c r="AZ127" s="111">
        <v>415</v>
      </c>
      <c r="BA127" s="112">
        <v>276.66666666666669</v>
      </c>
      <c r="BB127" s="238">
        <v>727</v>
      </c>
      <c r="BC127" s="225">
        <f t="shared" si="102"/>
        <v>2019.4444444444446</v>
      </c>
      <c r="BD127" s="271">
        <f t="shared" si="103"/>
        <v>0.88445667125171934</v>
      </c>
      <c r="BE127" s="272">
        <f t="shared" si="104"/>
        <v>0.31361760660247595</v>
      </c>
    </row>
    <row r="128" spans="1:57" ht="40.5" customHeight="1">
      <c r="A128" t="s">
        <v>287</v>
      </c>
      <c r="B128" s="5"/>
      <c r="C128" s="44" t="s">
        <v>139</v>
      </c>
      <c r="D128" s="45"/>
      <c r="E128" s="87">
        <v>0.72</v>
      </c>
      <c r="F128" s="88" t="s">
        <v>28</v>
      </c>
      <c r="G128" s="373">
        <v>11</v>
      </c>
      <c r="H128" s="283">
        <v>0</v>
      </c>
      <c r="I128" s="283">
        <v>0</v>
      </c>
      <c r="J128" s="283">
        <v>0</v>
      </c>
      <c r="K128" s="283">
        <f t="shared" si="98"/>
        <v>0</v>
      </c>
      <c r="L128" s="283">
        <f t="shared" si="98"/>
        <v>0</v>
      </c>
      <c r="M128" s="283">
        <f t="shared" si="98"/>
        <v>0</v>
      </c>
      <c r="N128" s="283">
        <v>1.2</v>
      </c>
      <c r="O128" s="283">
        <v>0.6</v>
      </c>
      <c r="P128" s="283">
        <v>0.05</v>
      </c>
      <c r="Q128" s="363">
        <f t="shared" si="99"/>
        <v>3.5999999999999997E-2</v>
      </c>
      <c r="R128" s="279">
        <f t="shared" si="105"/>
        <v>0.39599999999999996</v>
      </c>
      <c r="S128" s="370" t="s">
        <v>346</v>
      </c>
      <c r="T128" s="282">
        <v>1</v>
      </c>
      <c r="U128" s="283"/>
      <c r="V128" s="283"/>
      <c r="W128" s="283"/>
      <c r="X128" s="283">
        <f t="shared" si="100"/>
        <v>0</v>
      </c>
      <c r="Y128" s="283">
        <f t="shared" si="100"/>
        <v>0</v>
      </c>
      <c r="Z128" s="283">
        <f t="shared" si="100"/>
        <v>0</v>
      </c>
      <c r="AA128" s="283">
        <f t="shared" si="101"/>
        <v>0</v>
      </c>
      <c r="AB128" s="89">
        <v>2745</v>
      </c>
      <c r="AC128" s="90">
        <f t="shared" si="106"/>
        <v>3812.5</v>
      </c>
      <c r="AD128" s="91">
        <v>2660</v>
      </c>
      <c r="AE128" s="92">
        <f t="shared" si="106"/>
        <v>3694.4444444444448</v>
      </c>
      <c r="AF128" s="93">
        <v>2605</v>
      </c>
      <c r="AG128" s="94">
        <f t="shared" si="107"/>
        <v>3618.0555555555557</v>
      </c>
      <c r="AH128" s="95">
        <v>2470</v>
      </c>
      <c r="AI128" s="96">
        <f t="shared" si="108"/>
        <v>3430.5555555555557</v>
      </c>
      <c r="AJ128" s="97">
        <v>2330</v>
      </c>
      <c r="AK128" s="98">
        <f t="shared" si="109"/>
        <v>3236.1111111111113</v>
      </c>
      <c r="AL128" s="99">
        <v>2275</v>
      </c>
      <c r="AM128" s="100">
        <f t="shared" si="110"/>
        <v>3159.7222222222222</v>
      </c>
      <c r="AN128" s="100">
        <v>470</v>
      </c>
      <c r="AO128" s="101">
        <v>313.33333333333331</v>
      </c>
      <c r="AP128" s="102">
        <v>2195</v>
      </c>
      <c r="AQ128" s="103">
        <f t="shared" si="111"/>
        <v>3048.6111111111113</v>
      </c>
      <c r="AR128" s="104">
        <v>550</v>
      </c>
      <c r="AS128" s="105">
        <v>366.66666666666669</v>
      </c>
      <c r="AT128" s="106">
        <v>2055</v>
      </c>
      <c r="AU128" s="107">
        <f t="shared" si="112"/>
        <v>2854.166666666667</v>
      </c>
      <c r="AV128" s="107">
        <v>690</v>
      </c>
      <c r="AW128" s="108">
        <v>460</v>
      </c>
      <c r="AX128" s="109">
        <v>1920</v>
      </c>
      <c r="AY128" s="110">
        <f t="shared" si="113"/>
        <v>2666.666666666667</v>
      </c>
      <c r="AZ128" s="111">
        <v>825</v>
      </c>
      <c r="BA128" s="112">
        <v>550</v>
      </c>
      <c r="BB128" s="238">
        <v>1335</v>
      </c>
      <c r="BC128" s="225">
        <f t="shared" si="102"/>
        <v>1854.1666666666667</v>
      </c>
      <c r="BD128" s="271">
        <f t="shared" si="103"/>
        <v>1.0561797752808988</v>
      </c>
      <c r="BE128" s="272">
        <f t="shared" si="104"/>
        <v>0.43820224719101125</v>
      </c>
    </row>
    <row r="129" spans="1:57" ht="40.5" customHeight="1">
      <c r="A129" t="s">
        <v>288</v>
      </c>
      <c r="B129" s="5"/>
      <c r="C129" s="44" t="s">
        <v>140</v>
      </c>
      <c r="D129" s="45"/>
      <c r="E129" s="87">
        <v>0.36</v>
      </c>
      <c r="F129" s="88" t="s">
        <v>28</v>
      </c>
      <c r="G129" s="373">
        <v>11</v>
      </c>
      <c r="H129" s="283">
        <v>0</v>
      </c>
      <c r="I129" s="283">
        <v>0</v>
      </c>
      <c r="J129" s="283">
        <v>0</v>
      </c>
      <c r="K129" s="283">
        <f t="shared" si="98"/>
        <v>0</v>
      </c>
      <c r="L129" s="283">
        <f t="shared" si="98"/>
        <v>0</v>
      </c>
      <c r="M129" s="283">
        <f t="shared" si="98"/>
        <v>0</v>
      </c>
      <c r="N129" s="283">
        <v>0.6</v>
      </c>
      <c r="O129" s="283">
        <v>0.6</v>
      </c>
      <c r="P129" s="283">
        <v>0.03</v>
      </c>
      <c r="Q129" s="363">
        <f t="shared" si="99"/>
        <v>1.0799999999999999E-2</v>
      </c>
      <c r="R129" s="279">
        <f t="shared" si="105"/>
        <v>0.11879999999999999</v>
      </c>
      <c r="S129" s="370" t="s">
        <v>346</v>
      </c>
      <c r="T129" s="282">
        <v>1</v>
      </c>
      <c r="U129" s="283"/>
      <c r="V129" s="283"/>
      <c r="W129" s="283"/>
      <c r="X129" s="283">
        <f t="shared" si="100"/>
        <v>0</v>
      </c>
      <c r="Y129" s="283">
        <f t="shared" si="100"/>
        <v>0</v>
      </c>
      <c r="Z129" s="283">
        <f t="shared" si="100"/>
        <v>0</v>
      </c>
      <c r="AA129" s="283">
        <f t="shared" si="101"/>
        <v>0</v>
      </c>
      <c r="AB129" s="89">
        <v>870</v>
      </c>
      <c r="AC129" s="90">
        <f t="shared" si="106"/>
        <v>2416.666666666667</v>
      </c>
      <c r="AD129" s="91">
        <v>840</v>
      </c>
      <c r="AE129" s="92">
        <f t="shared" si="106"/>
        <v>2333.3333333333335</v>
      </c>
      <c r="AF129" s="93">
        <v>825</v>
      </c>
      <c r="AG129" s="94">
        <f t="shared" si="107"/>
        <v>2291.666666666667</v>
      </c>
      <c r="AH129" s="95">
        <v>780</v>
      </c>
      <c r="AI129" s="96">
        <f t="shared" si="108"/>
        <v>2166.666666666667</v>
      </c>
      <c r="AJ129" s="97">
        <v>735</v>
      </c>
      <c r="AK129" s="98">
        <f t="shared" si="109"/>
        <v>2041.6666666666667</v>
      </c>
      <c r="AL129" s="99">
        <v>720</v>
      </c>
      <c r="AM129" s="100">
        <f t="shared" si="110"/>
        <v>2000</v>
      </c>
      <c r="AN129" s="100">
        <v>150</v>
      </c>
      <c r="AO129" s="101">
        <v>100</v>
      </c>
      <c r="AP129" s="102">
        <v>695</v>
      </c>
      <c r="AQ129" s="103">
        <f t="shared" si="111"/>
        <v>1930.5555555555557</v>
      </c>
      <c r="AR129" s="104">
        <v>175</v>
      </c>
      <c r="AS129" s="105">
        <v>116.66666666666667</v>
      </c>
      <c r="AT129" s="106">
        <v>650</v>
      </c>
      <c r="AU129" s="107">
        <f t="shared" si="112"/>
        <v>1805.5555555555557</v>
      </c>
      <c r="AV129" s="107">
        <v>220</v>
      </c>
      <c r="AW129" s="108">
        <v>146.66666666666666</v>
      </c>
      <c r="AX129" s="109">
        <v>605</v>
      </c>
      <c r="AY129" s="110">
        <f t="shared" si="113"/>
        <v>1680.5555555555557</v>
      </c>
      <c r="AZ129" s="111">
        <v>265</v>
      </c>
      <c r="BA129" s="112">
        <v>176.66666666666666</v>
      </c>
      <c r="BB129" s="238">
        <v>500</v>
      </c>
      <c r="BC129" s="225">
        <f t="shared" si="102"/>
        <v>1388.8888888888889</v>
      </c>
      <c r="BD129" s="271">
        <f t="shared" si="103"/>
        <v>0.74</v>
      </c>
      <c r="BE129" s="272">
        <f t="shared" si="104"/>
        <v>0.21</v>
      </c>
    </row>
    <row r="130" spans="1:57" ht="40.5" customHeight="1">
      <c r="A130" t="s">
        <v>289</v>
      </c>
      <c r="B130" s="5"/>
      <c r="C130" s="44" t="s">
        <v>141</v>
      </c>
      <c r="D130" s="45"/>
      <c r="E130" s="87">
        <v>0.72</v>
      </c>
      <c r="F130" s="88" t="s">
        <v>28</v>
      </c>
      <c r="G130" s="373">
        <v>11</v>
      </c>
      <c r="H130" s="283">
        <v>0</v>
      </c>
      <c r="I130" s="283">
        <v>0</v>
      </c>
      <c r="J130" s="283">
        <v>0</v>
      </c>
      <c r="K130" s="283">
        <f t="shared" si="98"/>
        <v>0</v>
      </c>
      <c r="L130" s="283">
        <f t="shared" si="98"/>
        <v>0</v>
      </c>
      <c r="M130" s="283">
        <f t="shared" si="98"/>
        <v>0</v>
      </c>
      <c r="N130" s="283">
        <v>1.2</v>
      </c>
      <c r="O130" s="283">
        <v>0.6</v>
      </c>
      <c r="P130" s="283">
        <v>0.03</v>
      </c>
      <c r="Q130" s="363">
        <f t="shared" si="99"/>
        <v>2.1599999999999998E-2</v>
      </c>
      <c r="R130" s="279">
        <f t="shared" si="105"/>
        <v>0.23759999999999998</v>
      </c>
      <c r="S130" s="370" t="s">
        <v>346</v>
      </c>
      <c r="T130" s="282">
        <v>1</v>
      </c>
      <c r="U130" s="283"/>
      <c r="V130" s="283"/>
      <c r="W130" s="283"/>
      <c r="X130" s="283">
        <f t="shared" si="100"/>
        <v>0</v>
      </c>
      <c r="Y130" s="283">
        <f t="shared" si="100"/>
        <v>0</v>
      </c>
      <c r="Z130" s="283">
        <f t="shared" si="100"/>
        <v>0</v>
      </c>
      <c r="AA130" s="283">
        <f t="shared" si="101"/>
        <v>0</v>
      </c>
      <c r="AB130" s="89">
        <v>1745</v>
      </c>
      <c r="AC130" s="90">
        <f t="shared" si="106"/>
        <v>2423.6111111111113</v>
      </c>
      <c r="AD130" s="91">
        <v>1690</v>
      </c>
      <c r="AE130" s="92">
        <f t="shared" si="106"/>
        <v>2347.2222222222222</v>
      </c>
      <c r="AF130" s="93">
        <v>1655</v>
      </c>
      <c r="AG130" s="94">
        <f t="shared" si="107"/>
        <v>2298.6111111111113</v>
      </c>
      <c r="AH130" s="95">
        <v>1570</v>
      </c>
      <c r="AI130" s="96">
        <f t="shared" si="108"/>
        <v>2180.5555555555557</v>
      </c>
      <c r="AJ130" s="97">
        <v>1480</v>
      </c>
      <c r="AK130" s="98">
        <f t="shared" si="109"/>
        <v>2055.5555555555557</v>
      </c>
      <c r="AL130" s="99">
        <v>1445</v>
      </c>
      <c r="AM130" s="100">
        <f t="shared" si="110"/>
        <v>2006.9444444444446</v>
      </c>
      <c r="AN130" s="100">
        <v>300</v>
      </c>
      <c r="AO130" s="101">
        <v>200</v>
      </c>
      <c r="AP130" s="102">
        <v>1395</v>
      </c>
      <c r="AQ130" s="103">
        <f t="shared" si="111"/>
        <v>1937.5</v>
      </c>
      <c r="AR130" s="104">
        <v>350</v>
      </c>
      <c r="AS130" s="105">
        <v>233.33333333333334</v>
      </c>
      <c r="AT130" s="106">
        <v>1305</v>
      </c>
      <c r="AU130" s="107">
        <f t="shared" si="112"/>
        <v>1812.5</v>
      </c>
      <c r="AV130" s="107">
        <v>440</v>
      </c>
      <c r="AW130" s="108">
        <v>293.33333333333331</v>
      </c>
      <c r="AX130" s="109">
        <v>1220</v>
      </c>
      <c r="AY130" s="110">
        <f t="shared" si="113"/>
        <v>1694.4444444444446</v>
      </c>
      <c r="AZ130" s="111">
        <v>525</v>
      </c>
      <c r="BA130" s="112">
        <v>350</v>
      </c>
      <c r="BB130" s="238">
        <v>876</v>
      </c>
      <c r="BC130" s="225">
        <f t="shared" si="102"/>
        <v>1216.6666666666667</v>
      </c>
      <c r="BD130" s="271">
        <f t="shared" si="103"/>
        <v>0.99200913242009137</v>
      </c>
      <c r="BE130" s="272">
        <f t="shared" si="104"/>
        <v>0.39269406392694062</v>
      </c>
    </row>
    <row r="131" spans="1:57" ht="40.5" customHeight="1">
      <c r="A131" t="s">
        <v>290</v>
      </c>
      <c r="B131" s="5"/>
      <c r="C131" s="44" t="s">
        <v>142</v>
      </c>
      <c r="D131" s="45"/>
      <c r="E131" s="87">
        <v>0.36</v>
      </c>
      <c r="F131" s="88" t="s">
        <v>28</v>
      </c>
      <c r="G131" s="373">
        <v>11</v>
      </c>
      <c r="H131" s="283">
        <v>0</v>
      </c>
      <c r="I131" s="283">
        <v>0</v>
      </c>
      <c r="J131" s="283">
        <v>0</v>
      </c>
      <c r="K131" s="283">
        <f t="shared" si="98"/>
        <v>0</v>
      </c>
      <c r="L131" s="283">
        <f t="shared" si="98"/>
        <v>0</v>
      </c>
      <c r="M131" s="283">
        <f t="shared" si="98"/>
        <v>0</v>
      </c>
      <c r="N131" s="283">
        <v>0.6</v>
      </c>
      <c r="O131" s="283">
        <v>0.6</v>
      </c>
      <c r="P131" s="283">
        <v>0.05</v>
      </c>
      <c r="Q131" s="363">
        <f t="shared" si="99"/>
        <v>1.7999999999999999E-2</v>
      </c>
      <c r="R131" s="279">
        <f t="shared" si="105"/>
        <v>0.19799999999999998</v>
      </c>
      <c r="S131" s="370" t="s">
        <v>346</v>
      </c>
      <c r="T131" s="282">
        <v>1</v>
      </c>
      <c r="U131" s="283"/>
      <c r="V131" s="283"/>
      <c r="W131" s="283"/>
      <c r="X131" s="283">
        <f t="shared" si="100"/>
        <v>0</v>
      </c>
      <c r="Y131" s="283">
        <f t="shared" si="100"/>
        <v>0</v>
      </c>
      <c r="Z131" s="283">
        <f t="shared" si="100"/>
        <v>0</v>
      </c>
      <c r="AA131" s="283">
        <f t="shared" si="101"/>
        <v>0</v>
      </c>
      <c r="AB131" s="89">
        <v>1450</v>
      </c>
      <c r="AC131" s="90">
        <f t="shared" si="106"/>
        <v>4027.7777777777778</v>
      </c>
      <c r="AD131" s="91">
        <v>1405</v>
      </c>
      <c r="AE131" s="92">
        <f t="shared" si="106"/>
        <v>3902.7777777777778</v>
      </c>
      <c r="AF131" s="93">
        <v>1375</v>
      </c>
      <c r="AG131" s="94">
        <f t="shared" si="107"/>
        <v>3819.4444444444448</v>
      </c>
      <c r="AH131" s="95">
        <v>1305</v>
      </c>
      <c r="AI131" s="96">
        <f t="shared" si="108"/>
        <v>3625</v>
      </c>
      <c r="AJ131" s="97">
        <v>1230</v>
      </c>
      <c r="AK131" s="98">
        <f t="shared" si="109"/>
        <v>3416.666666666667</v>
      </c>
      <c r="AL131" s="99">
        <v>1200</v>
      </c>
      <c r="AM131" s="100">
        <f t="shared" si="110"/>
        <v>3333.3333333333335</v>
      </c>
      <c r="AN131" s="100">
        <v>250</v>
      </c>
      <c r="AO131" s="101">
        <v>166.66666666666666</v>
      </c>
      <c r="AP131" s="102">
        <v>1160</v>
      </c>
      <c r="AQ131" s="103">
        <f t="shared" si="111"/>
        <v>3222.2222222222222</v>
      </c>
      <c r="AR131" s="104">
        <v>290</v>
      </c>
      <c r="AS131" s="105">
        <v>193.33333333333334</v>
      </c>
      <c r="AT131" s="106">
        <v>1085</v>
      </c>
      <c r="AU131" s="107">
        <f t="shared" si="112"/>
        <v>3013.8888888888891</v>
      </c>
      <c r="AV131" s="107">
        <v>365</v>
      </c>
      <c r="AW131" s="108">
        <v>243.33333333333334</v>
      </c>
      <c r="AX131" s="109">
        <v>1015</v>
      </c>
      <c r="AY131" s="110">
        <f t="shared" si="113"/>
        <v>2819.4444444444443</v>
      </c>
      <c r="AZ131" s="111">
        <v>435</v>
      </c>
      <c r="BA131" s="112">
        <v>290</v>
      </c>
      <c r="BB131" s="238">
        <v>751</v>
      </c>
      <c r="BC131" s="225">
        <f t="shared" si="102"/>
        <v>2086.1111111111113</v>
      </c>
      <c r="BD131" s="271">
        <f t="shared" si="103"/>
        <v>0.93075898801597867</v>
      </c>
      <c r="BE131" s="272">
        <f t="shared" si="104"/>
        <v>0.35153129161118507</v>
      </c>
    </row>
    <row r="132" spans="1:57" ht="40.5" customHeight="1">
      <c r="A132" t="s">
        <v>291</v>
      </c>
      <c r="B132" s="5"/>
      <c r="C132" s="44" t="s">
        <v>143</v>
      </c>
      <c r="D132" s="45"/>
      <c r="E132" s="87">
        <v>0.72</v>
      </c>
      <c r="F132" s="88" t="s">
        <v>28</v>
      </c>
      <c r="G132" s="373">
        <v>11</v>
      </c>
      <c r="H132" s="283">
        <v>0</v>
      </c>
      <c r="I132" s="283">
        <v>0</v>
      </c>
      <c r="J132" s="283">
        <v>0</v>
      </c>
      <c r="K132" s="283">
        <f t="shared" si="98"/>
        <v>0</v>
      </c>
      <c r="L132" s="283">
        <f t="shared" si="98"/>
        <v>0</v>
      </c>
      <c r="M132" s="283">
        <f t="shared" si="98"/>
        <v>0</v>
      </c>
      <c r="N132" s="283">
        <v>1.2</v>
      </c>
      <c r="O132" s="283">
        <v>0.6</v>
      </c>
      <c r="P132" s="283">
        <v>0.05</v>
      </c>
      <c r="Q132" s="363">
        <f t="shared" si="99"/>
        <v>3.5999999999999997E-2</v>
      </c>
      <c r="R132" s="279">
        <f t="shared" si="105"/>
        <v>0.39599999999999996</v>
      </c>
      <c r="S132" s="370" t="s">
        <v>346</v>
      </c>
      <c r="T132" s="282">
        <v>1</v>
      </c>
      <c r="U132" s="283"/>
      <c r="V132" s="283"/>
      <c r="W132" s="283"/>
      <c r="X132" s="283">
        <f t="shared" si="100"/>
        <v>0</v>
      </c>
      <c r="Y132" s="283">
        <f t="shared" si="100"/>
        <v>0</v>
      </c>
      <c r="Z132" s="283">
        <f t="shared" si="100"/>
        <v>0</v>
      </c>
      <c r="AA132" s="283">
        <f t="shared" si="101"/>
        <v>0</v>
      </c>
      <c r="AB132" s="89">
        <v>2895</v>
      </c>
      <c r="AC132" s="90">
        <f t="shared" si="106"/>
        <v>4020.8333333333335</v>
      </c>
      <c r="AD132" s="91">
        <v>2805</v>
      </c>
      <c r="AE132" s="92">
        <f t="shared" si="106"/>
        <v>3895.8333333333335</v>
      </c>
      <c r="AF132" s="93">
        <v>2750</v>
      </c>
      <c r="AG132" s="94">
        <f t="shared" si="107"/>
        <v>3819.4444444444448</v>
      </c>
      <c r="AH132" s="95">
        <v>2605</v>
      </c>
      <c r="AI132" s="96">
        <f t="shared" si="108"/>
        <v>3618.0555555555557</v>
      </c>
      <c r="AJ132" s="97">
        <v>2460</v>
      </c>
      <c r="AK132" s="98">
        <f t="shared" si="109"/>
        <v>3416.666666666667</v>
      </c>
      <c r="AL132" s="99">
        <v>2400</v>
      </c>
      <c r="AM132" s="100">
        <f t="shared" si="110"/>
        <v>3333.3333333333335</v>
      </c>
      <c r="AN132" s="100">
        <v>495</v>
      </c>
      <c r="AO132" s="101">
        <v>330</v>
      </c>
      <c r="AP132" s="102">
        <v>2315</v>
      </c>
      <c r="AQ132" s="103">
        <f t="shared" si="111"/>
        <v>3215.2777777777778</v>
      </c>
      <c r="AR132" s="104">
        <v>580</v>
      </c>
      <c r="AS132" s="105">
        <v>386.66666666666669</v>
      </c>
      <c r="AT132" s="106">
        <v>2170</v>
      </c>
      <c r="AU132" s="107">
        <f t="shared" si="112"/>
        <v>3013.8888888888891</v>
      </c>
      <c r="AV132" s="107">
        <v>725</v>
      </c>
      <c r="AW132" s="108">
        <v>483.33333333333331</v>
      </c>
      <c r="AX132" s="109">
        <v>2025</v>
      </c>
      <c r="AY132" s="110">
        <f t="shared" si="113"/>
        <v>2812.5</v>
      </c>
      <c r="AZ132" s="111">
        <v>870</v>
      </c>
      <c r="BA132" s="112">
        <v>580</v>
      </c>
      <c r="BB132" s="238">
        <v>1376</v>
      </c>
      <c r="BC132" s="225">
        <f t="shared" si="102"/>
        <v>1911.1111111111111</v>
      </c>
      <c r="BD132" s="271">
        <f t="shared" si="103"/>
        <v>1.1039244186046511</v>
      </c>
      <c r="BE132" s="272">
        <f t="shared" si="104"/>
        <v>0.47165697674418605</v>
      </c>
    </row>
    <row r="133" spans="1:57" ht="40.5" customHeight="1">
      <c r="A133" t="s">
        <v>292</v>
      </c>
      <c r="B133" s="5"/>
      <c r="C133" s="44" t="s">
        <v>144</v>
      </c>
      <c r="D133" s="45"/>
      <c r="E133" s="87">
        <v>0.36</v>
      </c>
      <c r="F133" s="88" t="s">
        <v>28</v>
      </c>
      <c r="G133" s="373">
        <v>11</v>
      </c>
      <c r="H133" s="283">
        <v>0</v>
      </c>
      <c r="I133" s="283">
        <v>0</v>
      </c>
      <c r="J133" s="283">
        <v>0</v>
      </c>
      <c r="K133" s="283">
        <f t="shared" si="98"/>
        <v>0</v>
      </c>
      <c r="L133" s="283">
        <f t="shared" si="98"/>
        <v>0</v>
      </c>
      <c r="M133" s="283">
        <f t="shared" si="98"/>
        <v>0</v>
      </c>
      <c r="N133" s="283">
        <v>0.6</v>
      </c>
      <c r="O133" s="283">
        <v>0.6</v>
      </c>
      <c r="P133" s="283">
        <v>0.03</v>
      </c>
      <c r="Q133" s="363">
        <f t="shared" si="99"/>
        <v>1.0799999999999999E-2</v>
      </c>
      <c r="R133" s="279">
        <f t="shared" si="105"/>
        <v>0.11879999999999999</v>
      </c>
      <c r="S133" s="370" t="s">
        <v>346</v>
      </c>
      <c r="T133" s="282">
        <v>1</v>
      </c>
      <c r="U133" s="283"/>
      <c r="V133" s="283"/>
      <c r="W133" s="283"/>
      <c r="X133" s="283">
        <f t="shared" si="100"/>
        <v>0</v>
      </c>
      <c r="Y133" s="283">
        <f t="shared" si="100"/>
        <v>0</v>
      </c>
      <c r="Z133" s="283">
        <f t="shared" si="100"/>
        <v>0</v>
      </c>
      <c r="AA133" s="283">
        <f t="shared" si="101"/>
        <v>0</v>
      </c>
      <c r="AB133" s="89">
        <v>885</v>
      </c>
      <c r="AC133" s="90">
        <f t="shared" si="106"/>
        <v>2458.3333333333335</v>
      </c>
      <c r="AD133" s="91">
        <v>855</v>
      </c>
      <c r="AE133" s="92">
        <f t="shared" si="106"/>
        <v>2375</v>
      </c>
      <c r="AF133" s="93">
        <v>840</v>
      </c>
      <c r="AG133" s="94">
        <f t="shared" si="107"/>
        <v>2333.3333333333335</v>
      </c>
      <c r="AH133" s="95">
        <v>795</v>
      </c>
      <c r="AI133" s="96">
        <f t="shared" si="108"/>
        <v>2208.3333333333335</v>
      </c>
      <c r="AJ133" s="97">
        <v>750</v>
      </c>
      <c r="AK133" s="98">
        <f t="shared" si="109"/>
        <v>2083.3333333333335</v>
      </c>
      <c r="AL133" s="99">
        <v>730</v>
      </c>
      <c r="AM133" s="100">
        <f t="shared" si="110"/>
        <v>2027.7777777777778</v>
      </c>
      <c r="AN133" s="100">
        <v>155</v>
      </c>
      <c r="AO133" s="101">
        <v>103.33333333333333</v>
      </c>
      <c r="AP133" s="102">
        <v>705</v>
      </c>
      <c r="AQ133" s="103">
        <f t="shared" si="111"/>
        <v>1958.3333333333335</v>
      </c>
      <c r="AR133" s="104">
        <v>180</v>
      </c>
      <c r="AS133" s="105">
        <v>120</v>
      </c>
      <c r="AT133" s="106">
        <v>660</v>
      </c>
      <c r="AU133" s="107">
        <f t="shared" si="112"/>
        <v>1833.3333333333335</v>
      </c>
      <c r="AV133" s="107">
        <v>225</v>
      </c>
      <c r="AW133" s="108">
        <v>150</v>
      </c>
      <c r="AX133" s="109">
        <v>615</v>
      </c>
      <c r="AY133" s="110">
        <f t="shared" si="113"/>
        <v>1708.3333333333335</v>
      </c>
      <c r="AZ133" s="111">
        <v>270</v>
      </c>
      <c r="BA133" s="112">
        <v>180</v>
      </c>
      <c r="BB133" s="238">
        <v>513</v>
      </c>
      <c r="BC133" s="225">
        <f t="shared" si="102"/>
        <v>1425</v>
      </c>
      <c r="BD133" s="271">
        <f t="shared" si="103"/>
        <v>0.72514619883040932</v>
      </c>
      <c r="BE133" s="272">
        <f t="shared" si="104"/>
        <v>0.19883040935672514</v>
      </c>
    </row>
    <row r="134" spans="1:57" ht="40.5" customHeight="1">
      <c r="A134" t="s">
        <v>293</v>
      </c>
      <c r="B134" s="5"/>
      <c r="C134" s="44" t="s">
        <v>145</v>
      </c>
      <c r="D134" s="45"/>
      <c r="E134" s="87">
        <v>0.36</v>
      </c>
      <c r="F134" s="88" t="s">
        <v>28</v>
      </c>
      <c r="G134" s="373">
        <v>11</v>
      </c>
      <c r="H134" s="283">
        <v>0</v>
      </c>
      <c r="I134" s="283">
        <v>0</v>
      </c>
      <c r="J134" s="283">
        <v>0</v>
      </c>
      <c r="K134" s="283">
        <f t="shared" si="98"/>
        <v>0</v>
      </c>
      <c r="L134" s="283">
        <f t="shared" si="98"/>
        <v>0</v>
      </c>
      <c r="M134" s="283">
        <f t="shared" si="98"/>
        <v>0</v>
      </c>
      <c r="N134" s="283">
        <v>0.6</v>
      </c>
      <c r="O134" s="283">
        <v>0.6</v>
      </c>
      <c r="P134" s="283">
        <v>0.05</v>
      </c>
      <c r="Q134" s="363">
        <f t="shared" si="99"/>
        <v>1.7999999999999999E-2</v>
      </c>
      <c r="R134" s="279">
        <f t="shared" si="105"/>
        <v>0.19799999999999998</v>
      </c>
      <c r="S134" s="370" t="s">
        <v>346</v>
      </c>
      <c r="T134" s="282">
        <v>1</v>
      </c>
      <c r="U134" s="283"/>
      <c r="V134" s="283"/>
      <c r="W134" s="283"/>
      <c r="X134" s="283">
        <f t="shared" si="100"/>
        <v>0</v>
      </c>
      <c r="Y134" s="283">
        <f t="shared" si="100"/>
        <v>0</v>
      </c>
      <c r="Z134" s="283">
        <f t="shared" si="100"/>
        <v>0</v>
      </c>
      <c r="AA134" s="283">
        <f t="shared" si="101"/>
        <v>0</v>
      </c>
      <c r="AB134" s="89">
        <v>1455</v>
      </c>
      <c r="AC134" s="90">
        <f t="shared" si="106"/>
        <v>4041.666666666667</v>
      </c>
      <c r="AD134" s="91">
        <v>1410</v>
      </c>
      <c r="AE134" s="92">
        <f t="shared" si="106"/>
        <v>3916.666666666667</v>
      </c>
      <c r="AF134" s="93">
        <v>1380</v>
      </c>
      <c r="AG134" s="94">
        <f t="shared" si="107"/>
        <v>3833.3333333333335</v>
      </c>
      <c r="AH134" s="95">
        <v>1305</v>
      </c>
      <c r="AI134" s="96">
        <f t="shared" si="108"/>
        <v>3625</v>
      </c>
      <c r="AJ134" s="97">
        <v>1235</v>
      </c>
      <c r="AK134" s="98">
        <f t="shared" si="109"/>
        <v>3430.5555555555557</v>
      </c>
      <c r="AL134" s="99">
        <v>1205</v>
      </c>
      <c r="AM134" s="100">
        <f t="shared" si="110"/>
        <v>3347.2222222222222</v>
      </c>
      <c r="AN134" s="100">
        <v>250</v>
      </c>
      <c r="AO134" s="101">
        <v>250</v>
      </c>
      <c r="AP134" s="102">
        <v>1160</v>
      </c>
      <c r="AQ134" s="103">
        <f t="shared" si="111"/>
        <v>3222.2222222222222</v>
      </c>
      <c r="AR134" s="104">
        <v>295</v>
      </c>
      <c r="AS134" s="105">
        <v>295</v>
      </c>
      <c r="AT134" s="106">
        <v>1085</v>
      </c>
      <c r="AU134" s="107">
        <f t="shared" si="112"/>
        <v>3013.8888888888891</v>
      </c>
      <c r="AV134" s="107">
        <v>370</v>
      </c>
      <c r="AW134" s="108">
        <v>370</v>
      </c>
      <c r="AX134" s="109">
        <v>1015</v>
      </c>
      <c r="AY134" s="110">
        <f t="shared" si="113"/>
        <v>2819.4444444444443</v>
      </c>
      <c r="AZ134" s="111">
        <v>440</v>
      </c>
      <c r="BA134" s="112">
        <v>440</v>
      </c>
      <c r="BB134" s="238">
        <v>768</v>
      </c>
      <c r="BC134" s="225">
        <f t="shared" si="102"/>
        <v>2133.3333333333335</v>
      </c>
      <c r="BD134" s="271">
        <f t="shared" si="103"/>
        <v>0.89453125</v>
      </c>
      <c r="BE134" s="272">
        <f t="shared" si="104"/>
        <v>0.32161458333333331</v>
      </c>
    </row>
    <row r="135" spans="1:57" ht="40.5" customHeight="1" thickBot="1">
      <c r="B135" s="5"/>
      <c r="C135" s="586" t="s">
        <v>146</v>
      </c>
      <c r="D135" s="587"/>
      <c r="E135" s="587"/>
      <c r="F135" s="587"/>
      <c r="G135" s="587"/>
      <c r="H135" s="587"/>
      <c r="I135" s="587"/>
      <c r="J135" s="587"/>
      <c r="K135" s="587"/>
      <c r="L135" s="587"/>
      <c r="M135" s="587"/>
      <c r="N135" s="587"/>
      <c r="O135" s="587"/>
      <c r="P135" s="587"/>
      <c r="Q135" s="587"/>
      <c r="R135" s="587"/>
      <c r="S135" s="587"/>
      <c r="T135" s="587"/>
      <c r="U135" s="587"/>
      <c r="V135" s="587"/>
      <c r="W135" s="587"/>
      <c r="X135" s="587"/>
      <c r="Y135" s="587"/>
      <c r="Z135" s="587"/>
      <c r="AA135" s="587"/>
      <c r="AB135" s="587"/>
      <c r="AC135" s="587"/>
      <c r="AD135" s="587"/>
      <c r="AE135" s="587"/>
      <c r="AF135" s="587"/>
      <c r="AG135" s="587"/>
      <c r="AH135" s="587"/>
      <c r="AI135" s="587"/>
      <c r="AJ135" s="587"/>
      <c r="AK135" s="587"/>
      <c r="AL135" s="587"/>
      <c r="AM135" s="587"/>
      <c r="AN135" s="587"/>
      <c r="AO135" s="587"/>
      <c r="AP135" s="587"/>
      <c r="AQ135" s="587"/>
      <c r="AR135" s="587"/>
      <c r="AS135" s="587"/>
      <c r="AT135" s="587"/>
      <c r="AU135" s="587"/>
      <c r="AV135" s="587"/>
      <c r="AW135" s="587"/>
      <c r="AX135" s="587"/>
      <c r="AY135" s="587"/>
      <c r="AZ135" s="587"/>
      <c r="BA135" s="587"/>
      <c r="BB135" s="587"/>
      <c r="BC135" s="587"/>
      <c r="BD135" s="587"/>
      <c r="BE135" s="588"/>
    </row>
    <row r="136" spans="1:57" ht="40.5" customHeight="1">
      <c r="A136" t="s">
        <v>294</v>
      </c>
      <c r="B136" s="5"/>
      <c r="C136" s="64" t="s">
        <v>147</v>
      </c>
      <c r="D136" s="45"/>
      <c r="E136" s="87">
        <v>1</v>
      </c>
      <c r="F136" s="88" t="s">
        <v>28</v>
      </c>
      <c r="G136" s="373">
        <v>30</v>
      </c>
      <c r="H136" s="283">
        <v>0</v>
      </c>
      <c r="I136" s="283">
        <v>0</v>
      </c>
      <c r="J136" s="283">
        <v>0</v>
      </c>
      <c r="K136" s="283">
        <f t="shared" ref="K136:M151" si="114">H136/10</f>
        <v>0</v>
      </c>
      <c r="L136" s="283">
        <f t="shared" si="114"/>
        <v>0</v>
      </c>
      <c r="M136" s="283">
        <f t="shared" si="114"/>
        <v>0</v>
      </c>
      <c r="N136" s="283">
        <v>1</v>
      </c>
      <c r="O136" s="283">
        <v>1</v>
      </c>
      <c r="P136" s="283">
        <v>0.03</v>
      </c>
      <c r="Q136" s="363">
        <f t="shared" ref="Q136:Q154" si="115">N136*O136*P136</f>
        <v>0.03</v>
      </c>
      <c r="R136" s="279">
        <f>Q136*G136</f>
        <v>0.89999999999999991</v>
      </c>
      <c r="S136" s="370" t="s">
        <v>346</v>
      </c>
      <c r="T136" s="282">
        <v>1</v>
      </c>
      <c r="U136" s="283"/>
      <c r="V136" s="283"/>
      <c r="W136" s="283"/>
      <c r="X136" s="283">
        <f t="shared" ref="X136:Z151" si="116">U136/100</f>
        <v>0</v>
      </c>
      <c r="Y136" s="283">
        <f t="shared" si="116"/>
        <v>0</v>
      </c>
      <c r="Z136" s="283">
        <f t="shared" si="116"/>
        <v>0</v>
      </c>
      <c r="AA136" s="283">
        <f t="shared" ref="AA136:AA154" si="117">Z136*Y136*X136</f>
        <v>0</v>
      </c>
      <c r="AB136" s="89">
        <v>590</v>
      </c>
      <c r="AC136" s="90">
        <f>AB136/$E136</f>
        <v>590</v>
      </c>
      <c r="AD136" s="91">
        <v>570</v>
      </c>
      <c r="AE136" s="92">
        <f>AD136/$E136</f>
        <v>570</v>
      </c>
      <c r="AF136" s="93">
        <v>560</v>
      </c>
      <c r="AG136" s="94">
        <f t="shared" ref="AG136:AG143" si="118">AF136/$E136</f>
        <v>560</v>
      </c>
      <c r="AH136" s="95">
        <v>530</v>
      </c>
      <c r="AI136" s="96">
        <f t="shared" ref="AI136:AI143" si="119">AH136/$E136</f>
        <v>530</v>
      </c>
      <c r="AJ136" s="97">
        <v>500</v>
      </c>
      <c r="AK136" s="98">
        <f t="shared" ref="AK136:AK143" si="120">AJ136/$E136</f>
        <v>500</v>
      </c>
      <c r="AL136" s="99">
        <v>485</v>
      </c>
      <c r="AM136" s="100">
        <f t="shared" ref="AM136:AM143" si="121">AL136/$E136</f>
        <v>485</v>
      </c>
      <c r="AN136" s="100">
        <v>105</v>
      </c>
      <c r="AO136" s="101">
        <v>105</v>
      </c>
      <c r="AP136" s="102">
        <v>470</v>
      </c>
      <c r="AQ136" s="103">
        <f t="shared" ref="AQ136:AQ143" si="122">AP136/$E136</f>
        <v>470</v>
      </c>
      <c r="AR136" s="104">
        <v>120</v>
      </c>
      <c r="AS136" s="105">
        <v>120</v>
      </c>
      <c r="AT136" s="106">
        <v>440</v>
      </c>
      <c r="AU136" s="107">
        <f t="shared" ref="AU136:AU143" si="123">AT136/$E136</f>
        <v>440</v>
      </c>
      <c r="AV136" s="107">
        <v>150</v>
      </c>
      <c r="AW136" s="108">
        <v>150</v>
      </c>
      <c r="AX136" s="109">
        <v>410</v>
      </c>
      <c r="AY136" s="110">
        <f t="shared" ref="AY136:AY143" si="124">AX136/$E136</f>
        <v>410</v>
      </c>
      <c r="AZ136" s="111">
        <v>180</v>
      </c>
      <c r="BA136" s="112">
        <v>180</v>
      </c>
      <c r="BB136" s="255">
        <v>294</v>
      </c>
      <c r="BC136" s="256">
        <f t="shared" ref="BC136:BC151" si="125">BB136/$E136</f>
        <v>294</v>
      </c>
      <c r="BD136" s="269">
        <f t="shared" ref="BD136:BD156" si="126">(AB136-BB136)/BB136</f>
        <v>1.0068027210884354</v>
      </c>
      <c r="BE136" s="270">
        <f t="shared" ref="BE136:BE156" si="127">(AX136-BB136)/BB136</f>
        <v>0.39455782312925169</v>
      </c>
    </row>
    <row r="137" spans="1:57" ht="40.5" customHeight="1">
      <c r="A137" t="s">
        <v>295</v>
      </c>
      <c r="B137" s="5"/>
      <c r="C137" s="64" t="s">
        <v>148</v>
      </c>
      <c r="D137" s="45"/>
      <c r="E137" s="87">
        <v>1</v>
      </c>
      <c r="F137" s="88" t="s">
        <v>28</v>
      </c>
      <c r="G137" s="373">
        <v>30</v>
      </c>
      <c r="H137" s="283">
        <v>0</v>
      </c>
      <c r="I137" s="283">
        <v>0</v>
      </c>
      <c r="J137" s="283">
        <v>0</v>
      </c>
      <c r="K137" s="283">
        <f t="shared" si="114"/>
        <v>0</v>
      </c>
      <c r="L137" s="283">
        <f t="shared" si="114"/>
        <v>0</v>
      </c>
      <c r="M137" s="283">
        <f t="shared" si="114"/>
        <v>0</v>
      </c>
      <c r="N137" s="283">
        <v>1</v>
      </c>
      <c r="O137" s="283">
        <v>1</v>
      </c>
      <c r="P137" s="283">
        <v>0.05</v>
      </c>
      <c r="Q137" s="363">
        <f t="shared" si="115"/>
        <v>0.05</v>
      </c>
      <c r="R137" s="279">
        <f t="shared" ref="R137:R154" si="128">Q137*G137</f>
        <v>1.5</v>
      </c>
      <c r="S137" s="370" t="s">
        <v>346</v>
      </c>
      <c r="T137" s="282">
        <v>1</v>
      </c>
      <c r="U137" s="283"/>
      <c r="V137" s="283"/>
      <c r="W137" s="283"/>
      <c r="X137" s="283">
        <f t="shared" si="116"/>
        <v>0</v>
      </c>
      <c r="Y137" s="283">
        <f t="shared" si="116"/>
        <v>0</v>
      </c>
      <c r="Z137" s="283">
        <f t="shared" si="116"/>
        <v>0</v>
      </c>
      <c r="AA137" s="283">
        <f t="shared" si="117"/>
        <v>0</v>
      </c>
      <c r="AB137" s="89">
        <v>880</v>
      </c>
      <c r="AC137" s="90">
        <f>AB137/$E137</f>
        <v>880</v>
      </c>
      <c r="AD137" s="91">
        <v>850</v>
      </c>
      <c r="AE137" s="92">
        <f>AD137/$E137</f>
        <v>850</v>
      </c>
      <c r="AF137" s="93">
        <v>835</v>
      </c>
      <c r="AG137" s="94">
        <f t="shared" si="118"/>
        <v>835</v>
      </c>
      <c r="AH137" s="95">
        <v>790</v>
      </c>
      <c r="AI137" s="96">
        <f t="shared" si="119"/>
        <v>790</v>
      </c>
      <c r="AJ137" s="97">
        <v>745</v>
      </c>
      <c r="AK137" s="98">
        <f t="shared" si="120"/>
        <v>745</v>
      </c>
      <c r="AL137" s="99">
        <v>730</v>
      </c>
      <c r="AM137" s="100">
        <f t="shared" si="121"/>
        <v>730</v>
      </c>
      <c r="AN137" s="100">
        <v>150</v>
      </c>
      <c r="AO137" s="101">
        <v>150</v>
      </c>
      <c r="AP137" s="102">
        <v>700</v>
      </c>
      <c r="AQ137" s="103">
        <f t="shared" si="122"/>
        <v>700</v>
      </c>
      <c r="AR137" s="104">
        <v>180</v>
      </c>
      <c r="AS137" s="105">
        <v>180</v>
      </c>
      <c r="AT137" s="106">
        <v>655</v>
      </c>
      <c r="AU137" s="107">
        <f t="shared" si="123"/>
        <v>655</v>
      </c>
      <c r="AV137" s="107">
        <v>225</v>
      </c>
      <c r="AW137" s="108">
        <v>225</v>
      </c>
      <c r="AX137" s="109">
        <v>615</v>
      </c>
      <c r="AY137" s="110">
        <f t="shared" si="124"/>
        <v>615</v>
      </c>
      <c r="AZ137" s="111">
        <v>265</v>
      </c>
      <c r="BA137" s="112">
        <v>265</v>
      </c>
      <c r="BB137" s="238">
        <v>440</v>
      </c>
      <c r="BC137" s="225">
        <f t="shared" si="125"/>
        <v>440</v>
      </c>
      <c r="BD137" s="271">
        <f t="shared" si="126"/>
        <v>1</v>
      </c>
      <c r="BE137" s="272">
        <f t="shared" si="127"/>
        <v>0.39772727272727271</v>
      </c>
    </row>
    <row r="138" spans="1:57" ht="40.5" customHeight="1">
      <c r="A138" t="s">
        <v>296</v>
      </c>
      <c r="B138" s="5"/>
      <c r="C138" s="64" t="s">
        <v>149</v>
      </c>
      <c r="D138" s="45"/>
      <c r="E138" s="87">
        <v>1</v>
      </c>
      <c r="F138" s="88" t="s">
        <v>28</v>
      </c>
      <c r="G138" s="373">
        <v>30</v>
      </c>
      <c r="H138" s="283">
        <v>0</v>
      </c>
      <c r="I138" s="283">
        <v>0</v>
      </c>
      <c r="J138" s="283">
        <v>0</v>
      </c>
      <c r="K138" s="283">
        <f t="shared" si="114"/>
        <v>0</v>
      </c>
      <c r="L138" s="283">
        <f t="shared" si="114"/>
        <v>0</v>
      </c>
      <c r="M138" s="283">
        <f t="shared" si="114"/>
        <v>0</v>
      </c>
      <c r="N138" s="283">
        <v>1</v>
      </c>
      <c r="O138" s="283">
        <v>1</v>
      </c>
      <c r="P138" s="283">
        <v>0.03</v>
      </c>
      <c r="Q138" s="363">
        <f t="shared" si="115"/>
        <v>0.03</v>
      </c>
      <c r="R138" s="279">
        <f t="shared" si="128"/>
        <v>0.89999999999999991</v>
      </c>
      <c r="S138" s="370" t="s">
        <v>346</v>
      </c>
      <c r="T138" s="282">
        <v>1</v>
      </c>
      <c r="U138" s="283"/>
      <c r="V138" s="283"/>
      <c r="W138" s="283"/>
      <c r="X138" s="283">
        <f t="shared" si="116"/>
        <v>0</v>
      </c>
      <c r="Y138" s="283">
        <f t="shared" si="116"/>
        <v>0</v>
      </c>
      <c r="Z138" s="283">
        <f t="shared" si="116"/>
        <v>0</v>
      </c>
      <c r="AA138" s="283">
        <f t="shared" si="117"/>
        <v>0</v>
      </c>
      <c r="AB138" s="89">
        <v>600</v>
      </c>
      <c r="AC138" s="90">
        <f t="shared" ref="AC138:AE141" si="129">AB138/$E138</f>
        <v>600</v>
      </c>
      <c r="AD138" s="91">
        <v>580</v>
      </c>
      <c r="AE138" s="92">
        <f t="shared" si="129"/>
        <v>580</v>
      </c>
      <c r="AF138" s="93">
        <v>570</v>
      </c>
      <c r="AG138" s="94">
        <f t="shared" si="118"/>
        <v>570</v>
      </c>
      <c r="AH138" s="95">
        <v>540</v>
      </c>
      <c r="AI138" s="96">
        <f t="shared" si="119"/>
        <v>540</v>
      </c>
      <c r="AJ138" s="97">
        <v>510</v>
      </c>
      <c r="AK138" s="98">
        <f t="shared" si="120"/>
        <v>510</v>
      </c>
      <c r="AL138" s="99">
        <v>495</v>
      </c>
      <c r="AM138" s="100">
        <f t="shared" si="121"/>
        <v>495</v>
      </c>
      <c r="AN138" s="100">
        <v>105</v>
      </c>
      <c r="AO138" s="101">
        <v>105</v>
      </c>
      <c r="AP138" s="102">
        <v>480</v>
      </c>
      <c r="AQ138" s="103">
        <f t="shared" si="122"/>
        <v>480</v>
      </c>
      <c r="AR138" s="104">
        <v>120</v>
      </c>
      <c r="AS138" s="105">
        <v>120</v>
      </c>
      <c r="AT138" s="106">
        <v>450</v>
      </c>
      <c r="AU138" s="107">
        <f t="shared" si="123"/>
        <v>450</v>
      </c>
      <c r="AV138" s="107">
        <v>150</v>
      </c>
      <c r="AW138" s="108">
        <v>150</v>
      </c>
      <c r="AX138" s="109">
        <v>420</v>
      </c>
      <c r="AY138" s="110">
        <f t="shared" si="124"/>
        <v>420</v>
      </c>
      <c r="AZ138" s="111">
        <v>180</v>
      </c>
      <c r="BA138" s="112">
        <v>180</v>
      </c>
      <c r="BB138" s="238">
        <v>299</v>
      </c>
      <c r="BC138" s="225">
        <f t="shared" si="125"/>
        <v>299</v>
      </c>
      <c r="BD138" s="271">
        <f t="shared" si="126"/>
        <v>1.0066889632107023</v>
      </c>
      <c r="BE138" s="272">
        <f t="shared" si="127"/>
        <v>0.40468227424749165</v>
      </c>
    </row>
    <row r="139" spans="1:57" ht="40.5" customHeight="1">
      <c r="A139" t="s">
        <v>297</v>
      </c>
      <c r="B139" s="5"/>
      <c r="C139" s="64" t="s">
        <v>150</v>
      </c>
      <c r="D139" s="45"/>
      <c r="E139" s="87">
        <v>1</v>
      </c>
      <c r="F139" s="88" t="s">
        <v>28</v>
      </c>
      <c r="G139" s="373">
        <v>30</v>
      </c>
      <c r="H139" s="283">
        <v>0</v>
      </c>
      <c r="I139" s="283">
        <v>0</v>
      </c>
      <c r="J139" s="283">
        <v>0</v>
      </c>
      <c r="K139" s="283">
        <f t="shared" si="114"/>
        <v>0</v>
      </c>
      <c r="L139" s="283">
        <f t="shared" si="114"/>
        <v>0</v>
      </c>
      <c r="M139" s="283">
        <f t="shared" si="114"/>
        <v>0</v>
      </c>
      <c r="N139" s="283">
        <v>1</v>
      </c>
      <c r="O139" s="283">
        <v>1</v>
      </c>
      <c r="P139" s="283">
        <v>0.05</v>
      </c>
      <c r="Q139" s="363">
        <f t="shared" si="115"/>
        <v>0.05</v>
      </c>
      <c r="R139" s="279">
        <f t="shared" si="128"/>
        <v>1.5</v>
      </c>
      <c r="S139" s="370" t="s">
        <v>346</v>
      </c>
      <c r="T139" s="282">
        <v>1</v>
      </c>
      <c r="U139" s="283"/>
      <c r="V139" s="283"/>
      <c r="W139" s="283"/>
      <c r="X139" s="283">
        <f t="shared" si="116"/>
        <v>0</v>
      </c>
      <c r="Y139" s="283">
        <f t="shared" si="116"/>
        <v>0</v>
      </c>
      <c r="Z139" s="283">
        <f t="shared" si="116"/>
        <v>0</v>
      </c>
      <c r="AA139" s="283">
        <f t="shared" si="117"/>
        <v>0</v>
      </c>
      <c r="AB139" s="89">
        <v>900</v>
      </c>
      <c r="AC139" s="90">
        <f t="shared" si="129"/>
        <v>900</v>
      </c>
      <c r="AD139" s="91">
        <v>870</v>
      </c>
      <c r="AE139" s="92">
        <f t="shared" si="129"/>
        <v>870</v>
      </c>
      <c r="AF139" s="93">
        <v>855</v>
      </c>
      <c r="AG139" s="94">
        <f t="shared" si="118"/>
        <v>855</v>
      </c>
      <c r="AH139" s="95">
        <v>810</v>
      </c>
      <c r="AI139" s="96">
        <f t="shared" si="119"/>
        <v>810</v>
      </c>
      <c r="AJ139" s="97">
        <v>765</v>
      </c>
      <c r="AK139" s="98">
        <f t="shared" si="120"/>
        <v>765</v>
      </c>
      <c r="AL139" s="99">
        <v>745</v>
      </c>
      <c r="AM139" s="100">
        <f t="shared" si="121"/>
        <v>745</v>
      </c>
      <c r="AN139" s="100">
        <v>155</v>
      </c>
      <c r="AO139" s="101">
        <v>155</v>
      </c>
      <c r="AP139" s="102">
        <v>720</v>
      </c>
      <c r="AQ139" s="103">
        <f t="shared" si="122"/>
        <v>720</v>
      </c>
      <c r="AR139" s="104">
        <v>180</v>
      </c>
      <c r="AS139" s="105">
        <v>180</v>
      </c>
      <c r="AT139" s="106">
        <v>675</v>
      </c>
      <c r="AU139" s="107">
        <f t="shared" si="123"/>
        <v>675</v>
      </c>
      <c r="AV139" s="107">
        <v>225</v>
      </c>
      <c r="AW139" s="108">
        <v>225</v>
      </c>
      <c r="AX139" s="109">
        <v>630</v>
      </c>
      <c r="AY139" s="110">
        <f t="shared" si="124"/>
        <v>630</v>
      </c>
      <c r="AZ139" s="111">
        <v>270</v>
      </c>
      <c r="BA139" s="112">
        <v>270</v>
      </c>
      <c r="BB139" s="238">
        <v>448</v>
      </c>
      <c r="BC139" s="225">
        <f t="shared" si="125"/>
        <v>448</v>
      </c>
      <c r="BD139" s="271">
        <f t="shared" si="126"/>
        <v>1.0089285714285714</v>
      </c>
      <c r="BE139" s="272">
        <f t="shared" si="127"/>
        <v>0.40625</v>
      </c>
    </row>
    <row r="140" spans="1:57" ht="40.5" customHeight="1">
      <c r="A140" t="s">
        <v>298</v>
      </c>
      <c r="B140" s="5"/>
      <c r="C140" s="64" t="s">
        <v>151</v>
      </c>
      <c r="D140" s="45"/>
      <c r="E140" s="87">
        <v>1</v>
      </c>
      <c r="F140" s="88" t="s">
        <v>28</v>
      </c>
      <c r="G140" s="373">
        <v>30</v>
      </c>
      <c r="H140" s="283">
        <v>0</v>
      </c>
      <c r="I140" s="283">
        <v>0</v>
      </c>
      <c r="J140" s="283">
        <v>0</v>
      </c>
      <c r="K140" s="283">
        <f t="shared" si="114"/>
        <v>0</v>
      </c>
      <c r="L140" s="283">
        <f t="shared" si="114"/>
        <v>0</v>
      </c>
      <c r="M140" s="283">
        <f t="shared" si="114"/>
        <v>0</v>
      </c>
      <c r="N140" s="283">
        <v>1</v>
      </c>
      <c r="O140" s="283">
        <v>1</v>
      </c>
      <c r="P140" s="283">
        <v>0.02</v>
      </c>
      <c r="Q140" s="363">
        <f t="shared" si="115"/>
        <v>0.02</v>
      </c>
      <c r="R140" s="279">
        <f t="shared" si="128"/>
        <v>0.6</v>
      </c>
      <c r="S140" s="370" t="s">
        <v>346</v>
      </c>
      <c r="T140" s="282">
        <v>1</v>
      </c>
      <c r="U140" s="283"/>
      <c r="V140" s="283"/>
      <c r="W140" s="283"/>
      <c r="X140" s="283">
        <f t="shared" si="116"/>
        <v>0</v>
      </c>
      <c r="Y140" s="283">
        <f t="shared" si="116"/>
        <v>0</v>
      </c>
      <c r="Z140" s="283">
        <f t="shared" si="116"/>
        <v>0</v>
      </c>
      <c r="AA140" s="283">
        <f t="shared" si="117"/>
        <v>0</v>
      </c>
      <c r="AB140" s="89">
        <v>520</v>
      </c>
      <c r="AC140" s="90">
        <f t="shared" si="129"/>
        <v>520</v>
      </c>
      <c r="AD140" s="91">
        <v>500</v>
      </c>
      <c r="AE140" s="92">
        <f t="shared" si="129"/>
        <v>500</v>
      </c>
      <c r="AF140" s="93">
        <v>490</v>
      </c>
      <c r="AG140" s="94">
        <f t="shared" si="118"/>
        <v>490</v>
      </c>
      <c r="AH140" s="95">
        <v>465</v>
      </c>
      <c r="AI140" s="96">
        <f t="shared" si="119"/>
        <v>465</v>
      </c>
      <c r="AJ140" s="97">
        <v>440</v>
      </c>
      <c r="AK140" s="98">
        <f t="shared" si="120"/>
        <v>440</v>
      </c>
      <c r="AL140" s="99">
        <v>430</v>
      </c>
      <c r="AM140" s="100">
        <f t="shared" si="121"/>
        <v>430</v>
      </c>
      <c r="AN140" s="100">
        <v>90</v>
      </c>
      <c r="AO140" s="101">
        <v>90</v>
      </c>
      <c r="AP140" s="102">
        <v>415</v>
      </c>
      <c r="AQ140" s="103">
        <f t="shared" si="122"/>
        <v>415</v>
      </c>
      <c r="AR140" s="104">
        <v>105</v>
      </c>
      <c r="AS140" s="105">
        <v>105</v>
      </c>
      <c r="AT140" s="106">
        <v>385</v>
      </c>
      <c r="AU140" s="107">
        <f t="shared" si="123"/>
        <v>385</v>
      </c>
      <c r="AV140" s="107">
        <v>135</v>
      </c>
      <c r="AW140" s="108">
        <v>135</v>
      </c>
      <c r="AX140" s="109">
        <v>360</v>
      </c>
      <c r="AY140" s="110">
        <f t="shared" si="124"/>
        <v>360</v>
      </c>
      <c r="AZ140" s="111">
        <v>160</v>
      </c>
      <c r="BA140" s="112">
        <v>160</v>
      </c>
      <c r="BB140" s="238">
        <v>260</v>
      </c>
      <c r="BC140" s="225">
        <f t="shared" si="125"/>
        <v>260</v>
      </c>
      <c r="BD140" s="271">
        <f t="shared" si="126"/>
        <v>1</v>
      </c>
      <c r="BE140" s="272">
        <f t="shared" si="127"/>
        <v>0.38461538461538464</v>
      </c>
    </row>
    <row r="141" spans="1:57" ht="40.5" customHeight="1">
      <c r="A141" t="s">
        <v>299</v>
      </c>
      <c r="B141" s="5"/>
      <c r="C141" s="64" t="s">
        <v>152</v>
      </c>
      <c r="D141" s="45"/>
      <c r="E141" s="87">
        <v>1</v>
      </c>
      <c r="F141" s="88" t="s">
        <v>28</v>
      </c>
      <c r="G141" s="373">
        <v>30</v>
      </c>
      <c r="H141" s="283">
        <v>0</v>
      </c>
      <c r="I141" s="283">
        <v>0</v>
      </c>
      <c r="J141" s="283">
        <v>0</v>
      </c>
      <c r="K141" s="283">
        <f t="shared" si="114"/>
        <v>0</v>
      </c>
      <c r="L141" s="283">
        <f t="shared" si="114"/>
        <v>0</v>
      </c>
      <c r="M141" s="283">
        <f t="shared" si="114"/>
        <v>0</v>
      </c>
      <c r="N141" s="283">
        <v>1</v>
      </c>
      <c r="O141" s="283">
        <v>1</v>
      </c>
      <c r="P141" s="283">
        <v>0.05</v>
      </c>
      <c r="Q141" s="363">
        <f t="shared" si="115"/>
        <v>0.05</v>
      </c>
      <c r="R141" s="279">
        <f t="shared" si="128"/>
        <v>1.5</v>
      </c>
      <c r="S141" s="370" t="s">
        <v>346</v>
      </c>
      <c r="T141" s="282">
        <v>1</v>
      </c>
      <c r="U141" s="283"/>
      <c r="V141" s="283"/>
      <c r="W141" s="283"/>
      <c r="X141" s="283">
        <f t="shared" si="116"/>
        <v>0</v>
      </c>
      <c r="Y141" s="283">
        <f t="shared" si="116"/>
        <v>0</v>
      </c>
      <c r="Z141" s="283">
        <f t="shared" si="116"/>
        <v>0</v>
      </c>
      <c r="AA141" s="283">
        <f t="shared" si="117"/>
        <v>0</v>
      </c>
      <c r="AB141" s="89">
        <v>945</v>
      </c>
      <c r="AC141" s="90">
        <f t="shared" si="129"/>
        <v>945</v>
      </c>
      <c r="AD141" s="91">
        <v>915</v>
      </c>
      <c r="AE141" s="92">
        <f t="shared" si="129"/>
        <v>915</v>
      </c>
      <c r="AF141" s="93">
        <v>895</v>
      </c>
      <c r="AG141" s="94">
        <f t="shared" si="118"/>
        <v>895</v>
      </c>
      <c r="AH141" s="95">
        <v>850</v>
      </c>
      <c r="AI141" s="96">
        <f t="shared" si="119"/>
        <v>850</v>
      </c>
      <c r="AJ141" s="97">
        <v>800</v>
      </c>
      <c r="AK141" s="98">
        <f t="shared" si="120"/>
        <v>800</v>
      </c>
      <c r="AL141" s="99">
        <v>780</v>
      </c>
      <c r="AM141" s="100">
        <f t="shared" si="121"/>
        <v>780</v>
      </c>
      <c r="AN141" s="100">
        <v>165</v>
      </c>
      <c r="AO141" s="101">
        <v>165</v>
      </c>
      <c r="AP141" s="102">
        <v>755</v>
      </c>
      <c r="AQ141" s="103">
        <f t="shared" si="122"/>
        <v>755</v>
      </c>
      <c r="AR141" s="104">
        <v>190</v>
      </c>
      <c r="AS141" s="105">
        <v>190</v>
      </c>
      <c r="AT141" s="106">
        <v>705</v>
      </c>
      <c r="AU141" s="107">
        <f t="shared" si="123"/>
        <v>705</v>
      </c>
      <c r="AV141" s="107">
        <v>240</v>
      </c>
      <c r="AW141" s="108">
        <v>240</v>
      </c>
      <c r="AX141" s="109">
        <v>660</v>
      </c>
      <c r="AY141" s="110">
        <f t="shared" si="124"/>
        <v>660</v>
      </c>
      <c r="AZ141" s="111">
        <v>285</v>
      </c>
      <c r="BA141" s="112">
        <v>285</v>
      </c>
      <c r="BB141" s="238">
        <v>471</v>
      </c>
      <c r="BC141" s="225">
        <f t="shared" si="125"/>
        <v>471</v>
      </c>
      <c r="BD141" s="271">
        <f t="shared" si="126"/>
        <v>1.0063694267515924</v>
      </c>
      <c r="BE141" s="272">
        <f t="shared" si="127"/>
        <v>0.40127388535031849</v>
      </c>
    </row>
    <row r="142" spans="1:57" ht="40.5" customHeight="1">
      <c r="A142" t="s">
        <v>300</v>
      </c>
      <c r="B142" s="5"/>
      <c r="C142" s="64" t="s">
        <v>153</v>
      </c>
      <c r="D142" s="45"/>
      <c r="E142" s="87">
        <v>0.92</v>
      </c>
      <c r="F142" s="88" t="s">
        <v>28</v>
      </c>
      <c r="G142" s="373">
        <v>30</v>
      </c>
      <c r="H142" s="283">
        <v>0</v>
      </c>
      <c r="I142" s="283">
        <v>0</v>
      </c>
      <c r="J142" s="283">
        <v>0</v>
      </c>
      <c r="K142" s="283">
        <f t="shared" si="114"/>
        <v>0</v>
      </c>
      <c r="L142" s="283">
        <f t="shared" si="114"/>
        <v>0</v>
      </c>
      <c r="M142" s="283">
        <f t="shared" si="114"/>
        <v>0</v>
      </c>
      <c r="N142" s="283">
        <v>1</v>
      </c>
      <c r="O142" s="283">
        <v>1</v>
      </c>
      <c r="P142" s="283">
        <v>0.05</v>
      </c>
      <c r="Q142" s="363">
        <f t="shared" si="115"/>
        <v>0.05</v>
      </c>
      <c r="R142" s="279">
        <f t="shared" si="128"/>
        <v>1.5</v>
      </c>
      <c r="S142" s="370" t="s">
        <v>346</v>
      </c>
      <c r="T142" s="282">
        <v>1</v>
      </c>
      <c r="U142" s="283"/>
      <c r="V142" s="283"/>
      <c r="W142" s="283"/>
      <c r="X142" s="283">
        <f t="shared" si="116"/>
        <v>0</v>
      </c>
      <c r="Y142" s="283">
        <f t="shared" si="116"/>
        <v>0</v>
      </c>
      <c r="Z142" s="283">
        <f t="shared" si="116"/>
        <v>0</v>
      </c>
      <c r="AA142" s="283">
        <f t="shared" si="117"/>
        <v>0</v>
      </c>
      <c r="AB142" s="89">
        <v>960</v>
      </c>
      <c r="AC142" s="90">
        <f>AB142/$E142</f>
        <v>1043.4782608695652</v>
      </c>
      <c r="AD142" s="91">
        <v>930</v>
      </c>
      <c r="AE142" s="92">
        <f>AD142/$E142</f>
        <v>1010.8695652173913</v>
      </c>
      <c r="AF142" s="93">
        <v>910</v>
      </c>
      <c r="AG142" s="94">
        <f t="shared" si="118"/>
        <v>989.13043478260863</v>
      </c>
      <c r="AH142" s="95">
        <v>860</v>
      </c>
      <c r="AI142" s="96">
        <f t="shared" si="119"/>
        <v>934.78260869565213</v>
      </c>
      <c r="AJ142" s="97">
        <v>815</v>
      </c>
      <c r="AK142" s="98">
        <f t="shared" si="120"/>
        <v>885.86956521739125</v>
      </c>
      <c r="AL142" s="99">
        <v>795</v>
      </c>
      <c r="AM142" s="100">
        <f t="shared" si="121"/>
        <v>864.13043478260863</v>
      </c>
      <c r="AN142" s="100">
        <v>165</v>
      </c>
      <c r="AO142" s="101">
        <v>165</v>
      </c>
      <c r="AP142" s="102">
        <v>765</v>
      </c>
      <c r="AQ142" s="103">
        <f t="shared" si="122"/>
        <v>831.52173913043475</v>
      </c>
      <c r="AR142" s="104">
        <v>195</v>
      </c>
      <c r="AS142" s="105">
        <v>195</v>
      </c>
      <c r="AT142" s="106">
        <v>715</v>
      </c>
      <c r="AU142" s="107">
        <f t="shared" si="123"/>
        <v>777.17391304347825</v>
      </c>
      <c r="AV142" s="107">
        <v>245</v>
      </c>
      <c r="AW142" s="108">
        <v>245</v>
      </c>
      <c r="AX142" s="109">
        <v>670</v>
      </c>
      <c r="AY142" s="110">
        <f t="shared" si="124"/>
        <v>728.26086956521738</v>
      </c>
      <c r="AZ142" s="111">
        <v>290</v>
      </c>
      <c r="BA142" s="112">
        <v>290</v>
      </c>
      <c r="BB142" s="238">
        <v>480</v>
      </c>
      <c r="BC142" s="225">
        <f t="shared" si="125"/>
        <v>521.73913043478262</v>
      </c>
      <c r="BD142" s="271">
        <f t="shared" si="126"/>
        <v>1</v>
      </c>
      <c r="BE142" s="272">
        <f t="shared" si="127"/>
        <v>0.39583333333333331</v>
      </c>
    </row>
    <row r="143" spans="1:57" ht="40.5" customHeight="1">
      <c r="A143" t="s">
        <v>301</v>
      </c>
      <c r="B143" s="5"/>
      <c r="C143" s="64" t="s">
        <v>154</v>
      </c>
      <c r="D143" s="45"/>
      <c r="E143" s="87">
        <v>0.92</v>
      </c>
      <c r="F143" s="88" t="s">
        <v>28</v>
      </c>
      <c r="G143" s="373">
        <v>30</v>
      </c>
      <c r="H143" s="283">
        <v>0</v>
      </c>
      <c r="I143" s="283">
        <v>0</v>
      </c>
      <c r="J143" s="283">
        <v>0</v>
      </c>
      <c r="K143" s="283">
        <f t="shared" si="114"/>
        <v>0</v>
      </c>
      <c r="L143" s="283">
        <f t="shared" si="114"/>
        <v>0</v>
      </c>
      <c r="M143" s="283">
        <f t="shared" si="114"/>
        <v>0</v>
      </c>
      <c r="N143" s="283">
        <v>1</v>
      </c>
      <c r="O143" s="283">
        <v>1</v>
      </c>
      <c r="P143" s="283">
        <v>7.0000000000000007E-2</v>
      </c>
      <c r="Q143" s="363">
        <f t="shared" si="115"/>
        <v>7.0000000000000007E-2</v>
      </c>
      <c r="R143" s="279">
        <f t="shared" si="128"/>
        <v>2.1</v>
      </c>
      <c r="S143" s="370" t="s">
        <v>346</v>
      </c>
      <c r="T143" s="282">
        <v>1</v>
      </c>
      <c r="U143" s="283"/>
      <c r="V143" s="283"/>
      <c r="W143" s="283"/>
      <c r="X143" s="283">
        <f t="shared" si="116"/>
        <v>0</v>
      </c>
      <c r="Y143" s="283">
        <f t="shared" si="116"/>
        <v>0</v>
      </c>
      <c r="Z143" s="283">
        <f t="shared" si="116"/>
        <v>0</v>
      </c>
      <c r="AA143" s="283">
        <f t="shared" si="117"/>
        <v>0</v>
      </c>
      <c r="AB143" s="89">
        <v>1280</v>
      </c>
      <c r="AC143" s="90">
        <f>AB143/$E143</f>
        <v>1391.304347826087</v>
      </c>
      <c r="AD143" s="91">
        <v>1240</v>
      </c>
      <c r="AE143" s="92">
        <f>AD143/$E143</f>
        <v>1347.8260869565217</v>
      </c>
      <c r="AF143" s="93">
        <v>1215</v>
      </c>
      <c r="AG143" s="94">
        <f t="shared" si="118"/>
        <v>1320.6521739130435</v>
      </c>
      <c r="AH143" s="95">
        <v>1150</v>
      </c>
      <c r="AI143" s="96">
        <f t="shared" si="119"/>
        <v>1250</v>
      </c>
      <c r="AJ143" s="97">
        <v>1085</v>
      </c>
      <c r="AK143" s="98">
        <f t="shared" si="120"/>
        <v>1179.3478260869565</v>
      </c>
      <c r="AL143" s="99">
        <v>1060</v>
      </c>
      <c r="AM143" s="100">
        <f t="shared" si="121"/>
        <v>1152.1739130434783</v>
      </c>
      <c r="AN143" s="100">
        <v>220</v>
      </c>
      <c r="AO143" s="101">
        <v>220</v>
      </c>
      <c r="AP143" s="102">
        <v>1020</v>
      </c>
      <c r="AQ143" s="103">
        <f t="shared" si="122"/>
        <v>1108.695652173913</v>
      </c>
      <c r="AR143" s="104">
        <v>260</v>
      </c>
      <c r="AS143" s="105">
        <v>260</v>
      </c>
      <c r="AT143" s="106">
        <v>955</v>
      </c>
      <c r="AU143" s="107">
        <f t="shared" si="123"/>
        <v>1038.0434782608695</v>
      </c>
      <c r="AV143" s="107">
        <v>325</v>
      </c>
      <c r="AW143" s="108">
        <v>325</v>
      </c>
      <c r="AX143" s="109">
        <v>895</v>
      </c>
      <c r="AY143" s="110">
        <f t="shared" si="124"/>
        <v>972.82608695652175</v>
      </c>
      <c r="AZ143" s="111">
        <v>385</v>
      </c>
      <c r="BA143" s="112">
        <v>385</v>
      </c>
      <c r="BB143" s="238">
        <v>639</v>
      </c>
      <c r="BC143" s="225">
        <f t="shared" si="125"/>
        <v>694.56521739130437</v>
      </c>
      <c r="BD143" s="271">
        <f t="shared" si="126"/>
        <v>1.0031298904538342</v>
      </c>
      <c r="BE143" s="272">
        <f t="shared" si="127"/>
        <v>0.40062597809076683</v>
      </c>
    </row>
    <row r="144" spans="1:57" ht="40.5" customHeight="1">
      <c r="A144" t="s">
        <v>302</v>
      </c>
      <c r="B144" s="5"/>
      <c r="C144" s="64" t="s">
        <v>155</v>
      </c>
      <c r="D144" s="45"/>
      <c r="E144" s="87">
        <v>1</v>
      </c>
      <c r="F144" s="88" t="s">
        <v>28</v>
      </c>
      <c r="G144" s="373">
        <v>30</v>
      </c>
      <c r="H144" s="283">
        <v>0</v>
      </c>
      <c r="I144" s="283">
        <v>0</v>
      </c>
      <c r="J144" s="283">
        <v>0</v>
      </c>
      <c r="K144" s="283">
        <f t="shared" si="114"/>
        <v>0</v>
      </c>
      <c r="L144" s="283">
        <f t="shared" si="114"/>
        <v>0</v>
      </c>
      <c r="M144" s="283">
        <f t="shared" si="114"/>
        <v>0</v>
      </c>
      <c r="N144" s="283">
        <v>1</v>
      </c>
      <c r="O144" s="283">
        <v>1</v>
      </c>
      <c r="P144" s="283">
        <v>0.05</v>
      </c>
      <c r="Q144" s="363">
        <f t="shared" si="115"/>
        <v>0.05</v>
      </c>
      <c r="R144" s="279">
        <f t="shared" si="128"/>
        <v>1.5</v>
      </c>
      <c r="S144" s="370" t="s">
        <v>346</v>
      </c>
      <c r="T144" s="282">
        <v>1</v>
      </c>
      <c r="U144" s="283"/>
      <c r="V144" s="283"/>
      <c r="W144" s="283"/>
      <c r="X144" s="283">
        <f t="shared" si="116"/>
        <v>0</v>
      </c>
      <c r="Y144" s="283">
        <f t="shared" si="116"/>
        <v>0</v>
      </c>
      <c r="Z144" s="283">
        <f t="shared" si="116"/>
        <v>0</v>
      </c>
      <c r="AA144" s="283">
        <f t="shared" si="117"/>
        <v>0</v>
      </c>
      <c r="AB144" s="89">
        <v>920</v>
      </c>
      <c r="AC144" s="90">
        <f t="shared" ref="AC144:AE151" si="130">AB144/$E144</f>
        <v>920</v>
      </c>
      <c r="AD144" s="91">
        <v>890</v>
      </c>
      <c r="AE144" s="92">
        <f t="shared" si="130"/>
        <v>890</v>
      </c>
      <c r="AF144" s="93">
        <v>870</v>
      </c>
      <c r="AG144" s="94">
        <f t="shared" ref="AG144:AG151" si="131">AF144/$E144</f>
        <v>870</v>
      </c>
      <c r="AH144" s="95">
        <v>825</v>
      </c>
      <c r="AI144" s="96">
        <f t="shared" ref="AI144:AI151" si="132">AH144/$E144</f>
        <v>825</v>
      </c>
      <c r="AJ144" s="97">
        <v>780</v>
      </c>
      <c r="AK144" s="98">
        <f t="shared" ref="AK144:AK151" si="133">AJ144/$E144</f>
        <v>780</v>
      </c>
      <c r="AL144" s="99">
        <v>760</v>
      </c>
      <c r="AM144" s="100">
        <f t="shared" ref="AM144:AM151" si="134">AL144/$E144</f>
        <v>760</v>
      </c>
      <c r="AN144" s="100">
        <v>160</v>
      </c>
      <c r="AO144" s="101">
        <v>160</v>
      </c>
      <c r="AP144" s="102">
        <v>735</v>
      </c>
      <c r="AQ144" s="103">
        <f t="shared" ref="AQ144:AQ151" si="135">AP144/$E144</f>
        <v>735</v>
      </c>
      <c r="AR144" s="104">
        <v>185</v>
      </c>
      <c r="AS144" s="105">
        <v>185</v>
      </c>
      <c r="AT144" s="106">
        <v>685</v>
      </c>
      <c r="AU144" s="107">
        <f t="shared" ref="AU144:AU151" si="136">AT144/$E144</f>
        <v>685</v>
      </c>
      <c r="AV144" s="107">
        <v>235</v>
      </c>
      <c r="AW144" s="108">
        <v>235</v>
      </c>
      <c r="AX144" s="109">
        <v>640</v>
      </c>
      <c r="AY144" s="110">
        <f t="shared" ref="AY144:AY151" si="137">AX144/$E144</f>
        <v>640</v>
      </c>
      <c r="AZ144" s="111">
        <v>280</v>
      </c>
      <c r="BA144" s="112">
        <v>280</v>
      </c>
      <c r="BB144" s="238">
        <v>457</v>
      </c>
      <c r="BC144" s="225">
        <f t="shared" si="125"/>
        <v>457</v>
      </c>
      <c r="BD144" s="271">
        <f t="shared" si="126"/>
        <v>1.013129102844639</v>
      </c>
      <c r="BE144" s="272">
        <f t="shared" si="127"/>
        <v>0.40043763676148797</v>
      </c>
    </row>
    <row r="145" spans="1:57" ht="40.5" customHeight="1">
      <c r="A145" t="s">
        <v>303</v>
      </c>
      <c r="B145" s="5"/>
      <c r="C145" s="64" t="s">
        <v>156</v>
      </c>
      <c r="D145" s="45"/>
      <c r="E145" s="87">
        <v>1</v>
      </c>
      <c r="F145" s="88" t="s">
        <v>28</v>
      </c>
      <c r="G145" s="373">
        <v>30</v>
      </c>
      <c r="H145" s="283">
        <v>0</v>
      </c>
      <c r="I145" s="283">
        <v>0</v>
      </c>
      <c r="J145" s="283">
        <v>0</v>
      </c>
      <c r="K145" s="283">
        <f t="shared" si="114"/>
        <v>0</v>
      </c>
      <c r="L145" s="283">
        <f t="shared" si="114"/>
        <v>0</v>
      </c>
      <c r="M145" s="283">
        <f t="shared" si="114"/>
        <v>0</v>
      </c>
      <c r="N145" s="283">
        <v>1</v>
      </c>
      <c r="O145" s="283">
        <v>1</v>
      </c>
      <c r="P145" s="283">
        <v>7.0000000000000007E-2</v>
      </c>
      <c r="Q145" s="363">
        <f t="shared" si="115"/>
        <v>7.0000000000000007E-2</v>
      </c>
      <c r="R145" s="279">
        <f t="shared" si="128"/>
        <v>2.1</v>
      </c>
      <c r="S145" s="370" t="s">
        <v>346</v>
      </c>
      <c r="T145" s="282">
        <v>1</v>
      </c>
      <c r="U145" s="283"/>
      <c r="V145" s="283"/>
      <c r="W145" s="283"/>
      <c r="X145" s="283">
        <f t="shared" si="116"/>
        <v>0</v>
      </c>
      <c r="Y145" s="283">
        <f t="shared" si="116"/>
        <v>0</v>
      </c>
      <c r="Z145" s="283">
        <f t="shared" si="116"/>
        <v>0</v>
      </c>
      <c r="AA145" s="283">
        <f t="shared" si="117"/>
        <v>0</v>
      </c>
      <c r="AB145" s="89">
        <v>1230</v>
      </c>
      <c r="AC145" s="90">
        <f t="shared" si="130"/>
        <v>1230</v>
      </c>
      <c r="AD145" s="91">
        <v>1190</v>
      </c>
      <c r="AE145" s="92">
        <f t="shared" si="130"/>
        <v>1190</v>
      </c>
      <c r="AF145" s="93">
        <v>1165</v>
      </c>
      <c r="AG145" s="94">
        <f t="shared" si="131"/>
        <v>1165</v>
      </c>
      <c r="AH145" s="95">
        <v>1105</v>
      </c>
      <c r="AI145" s="96">
        <f t="shared" si="132"/>
        <v>1105</v>
      </c>
      <c r="AJ145" s="97">
        <v>1045</v>
      </c>
      <c r="AK145" s="98">
        <f t="shared" si="133"/>
        <v>1045</v>
      </c>
      <c r="AL145" s="99">
        <v>1020</v>
      </c>
      <c r="AM145" s="100">
        <f t="shared" si="134"/>
        <v>1020</v>
      </c>
      <c r="AN145" s="100">
        <v>210</v>
      </c>
      <c r="AO145" s="101">
        <v>210</v>
      </c>
      <c r="AP145" s="102">
        <v>980</v>
      </c>
      <c r="AQ145" s="103">
        <f t="shared" si="135"/>
        <v>980</v>
      </c>
      <c r="AR145" s="104">
        <v>250</v>
      </c>
      <c r="AS145" s="105">
        <v>250</v>
      </c>
      <c r="AT145" s="106">
        <v>920</v>
      </c>
      <c r="AU145" s="107">
        <f t="shared" si="136"/>
        <v>920</v>
      </c>
      <c r="AV145" s="107">
        <v>310</v>
      </c>
      <c r="AW145" s="108">
        <v>310</v>
      </c>
      <c r="AX145" s="109">
        <v>860</v>
      </c>
      <c r="AY145" s="110">
        <f t="shared" si="137"/>
        <v>860</v>
      </c>
      <c r="AZ145" s="111">
        <v>370</v>
      </c>
      <c r="BA145" s="112">
        <v>370</v>
      </c>
      <c r="BB145" s="238">
        <v>613</v>
      </c>
      <c r="BC145" s="225">
        <f t="shared" si="125"/>
        <v>613</v>
      </c>
      <c r="BD145" s="271">
        <f t="shared" si="126"/>
        <v>1.0065252854812399</v>
      </c>
      <c r="BE145" s="272">
        <f t="shared" si="127"/>
        <v>0.40293637846655789</v>
      </c>
    </row>
    <row r="146" spans="1:57" ht="40.5" customHeight="1">
      <c r="A146" t="s">
        <v>304</v>
      </c>
      <c r="B146" s="5"/>
      <c r="C146" s="64" t="s">
        <v>157</v>
      </c>
      <c r="D146" s="45"/>
      <c r="E146" s="87">
        <v>1</v>
      </c>
      <c r="F146" s="88" t="s">
        <v>28</v>
      </c>
      <c r="G146" s="373">
        <v>30</v>
      </c>
      <c r="H146" s="283">
        <v>0</v>
      </c>
      <c r="I146" s="283">
        <v>0</v>
      </c>
      <c r="J146" s="283">
        <v>0</v>
      </c>
      <c r="K146" s="283">
        <f t="shared" si="114"/>
        <v>0</v>
      </c>
      <c r="L146" s="283">
        <f t="shared" si="114"/>
        <v>0</v>
      </c>
      <c r="M146" s="283">
        <f t="shared" si="114"/>
        <v>0</v>
      </c>
      <c r="N146" s="283">
        <v>1</v>
      </c>
      <c r="O146" s="283">
        <v>1</v>
      </c>
      <c r="P146" s="283">
        <v>0.03</v>
      </c>
      <c r="Q146" s="363">
        <f t="shared" si="115"/>
        <v>0.03</v>
      </c>
      <c r="R146" s="279">
        <f t="shared" si="128"/>
        <v>0.89999999999999991</v>
      </c>
      <c r="S146" s="370" t="s">
        <v>346</v>
      </c>
      <c r="T146" s="282">
        <v>1</v>
      </c>
      <c r="U146" s="283"/>
      <c r="V146" s="283"/>
      <c r="W146" s="283"/>
      <c r="X146" s="283">
        <f t="shared" si="116"/>
        <v>0</v>
      </c>
      <c r="Y146" s="283">
        <f t="shared" si="116"/>
        <v>0</v>
      </c>
      <c r="Z146" s="283">
        <f t="shared" si="116"/>
        <v>0</v>
      </c>
      <c r="AA146" s="283">
        <f t="shared" si="117"/>
        <v>0</v>
      </c>
      <c r="AB146" s="89">
        <v>630</v>
      </c>
      <c r="AC146" s="90">
        <f t="shared" si="130"/>
        <v>630</v>
      </c>
      <c r="AD146" s="91">
        <v>610</v>
      </c>
      <c r="AE146" s="92">
        <f t="shared" si="130"/>
        <v>610</v>
      </c>
      <c r="AF146" s="93">
        <v>595</v>
      </c>
      <c r="AG146" s="94">
        <f t="shared" si="131"/>
        <v>595</v>
      </c>
      <c r="AH146" s="95">
        <v>565</v>
      </c>
      <c r="AI146" s="96">
        <f t="shared" si="132"/>
        <v>565</v>
      </c>
      <c r="AJ146" s="97">
        <v>535</v>
      </c>
      <c r="AK146" s="98">
        <f t="shared" si="133"/>
        <v>535</v>
      </c>
      <c r="AL146" s="99">
        <v>520</v>
      </c>
      <c r="AM146" s="100">
        <f t="shared" si="134"/>
        <v>520</v>
      </c>
      <c r="AN146" s="100">
        <v>110</v>
      </c>
      <c r="AO146" s="101">
        <v>110</v>
      </c>
      <c r="AP146" s="102">
        <v>500</v>
      </c>
      <c r="AQ146" s="103">
        <f t="shared" si="135"/>
        <v>500</v>
      </c>
      <c r="AR146" s="104">
        <v>130</v>
      </c>
      <c r="AS146" s="105">
        <v>130</v>
      </c>
      <c r="AT146" s="106">
        <v>470</v>
      </c>
      <c r="AU146" s="107">
        <f t="shared" si="136"/>
        <v>470</v>
      </c>
      <c r="AV146" s="107">
        <v>160</v>
      </c>
      <c r="AW146" s="108">
        <v>160</v>
      </c>
      <c r="AX146" s="109">
        <v>440</v>
      </c>
      <c r="AY146" s="110">
        <f t="shared" si="137"/>
        <v>440</v>
      </c>
      <c r="AZ146" s="111">
        <v>190</v>
      </c>
      <c r="BA146" s="112">
        <v>190</v>
      </c>
      <c r="BB146" s="238">
        <v>313</v>
      </c>
      <c r="BC146" s="225">
        <f t="shared" si="125"/>
        <v>313</v>
      </c>
      <c r="BD146" s="271">
        <f t="shared" si="126"/>
        <v>1.0127795527156549</v>
      </c>
      <c r="BE146" s="272">
        <f t="shared" si="127"/>
        <v>0.40575079872204473</v>
      </c>
    </row>
    <row r="147" spans="1:57" ht="40.5" customHeight="1">
      <c r="A147" t="s">
        <v>305</v>
      </c>
      <c r="B147" s="5"/>
      <c r="C147" s="64" t="s">
        <v>158</v>
      </c>
      <c r="D147" s="45"/>
      <c r="E147" s="87">
        <v>1</v>
      </c>
      <c r="F147" s="88" t="s">
        <v>28</v>
      </c>
      <c r="G147" s="373">
        <v>30</v>
      </c>
      <c r="H147" s="283">
        <v>0</v>
      </c>
      <c r="I147" s="283">
        <v>0</v>
      </c>
      <c r="J147" s="283">
        <v>0</v>
      </c>
      <c r="K147" s="283">
        <f t="shared" si="114"/>
        <v>0</v>
      </c>
      <c r="L147" s="283">
        <f t="shared" si="114"/>
        <v>0</v>
      </c>
      <c r="M147" s="283">
        <f t="shared" si="114"/>
        <v>0</v>
      </c>
      <c r="N147" s="283">
        <v>1</v>
      </c>
      <c r="O147" s="283">
        <v>1</v>
      </c>
      <c r="P147" s="283">
        <v>0.05</v>
      </c>
      <c r="Q147" s="363">
        <f t="shared" si="115"/>
        <v>0.05</v>
      </c>
      <c r="R147" s="279">
        <f t="shared" si="128"/>
        <v>1.5</v>
      </c>
      <c r="S147" s="370" t="s">
        <v>346</v>
      </c>
      <c r="T147" s="282">
        <v>1</v>
      </c>
      <c r="U147" s="283"/>
      <c r="V147" s="283"/>
      <c r="W147" s="283"/>
      <c r="X147" s="283">
        <f t="shared" si="116"/>
        <v>0</v>
      </c>
      <c r="Y147" s="283">
        <f t="shared" si="116"/>
        <v>0</v>
      </c>
      <c r="Z147" s="283">
        <f t="shared" si="116"/>
        <v>0</v>
      </c>
      <c r="AA147" s="283">
        <f t="shared" si="117"/>
        <v>0</v>
      </c>
      <c r="AB147" s="89">
        <v>925</v>
      </c>
      <c r="AC147" s="90">
        <f t="shared" si="130"/>
        <v>925</v>
      </c>
      <c r="AD147" s="91">
        <v>895</v>
      </c>
      <c r="AE147" s="92">
        <f t="shared" si="130"/>
        <v>895</v>
      </c>
      <c r="AF147" s="93">
        <v>875</v>
      </c>
      <c r="AG147" s="94">
        <f t="shared" si="131"/>
        <v>875</v>
      </c>
      <c r="AH147" s="95">
        <v>830</v>
      </c>
      <c r="AI147" s="96">
        <f t="shared" si="132"/>
        <v>830</v>
      </c>
      <c r="AJ147" s="97">
        <v>785</v>
      </c>
      <c r="AK147" s="98">
        <f t="shared" si="133"/>
        <v>785</v>
      </c>
      <c r="AL147" s="99">
        <v>765</v>
      </c>
      <c r="AM147" s="100">
        <f t="shared" si="134"/>
        <v>765</v>
      </c>
      <c r="AN147" s="100">
        <v>160</v>
      </c>
      <c r="AO147" s="101">
        <v>160</v>
      </c>
      <c r="AP147" s="102">
        <v>740</v>
      </c>
      <c r="AQ147" s="103">
        <f t="shared" si="135"/>
        <v>740</v>
      </c>
      <c r="AR147" s="104">
        <v>185</v>
      </c>
      <c r="AS147" s="105">
        <v>185</v>
      </c>
      <c r="AT147" s="106">
        <v>690</v>
      </c>
      <c r="AU147" s="107">
        <f t="shared" si="136"/>
        <v>690</v>
      </c>
      <c r="AV147" s="107">
        <v>235</v>
      </c>
      <c r="AW147" s="108">
        <v>235</v>
      </c>
      <c r="AX147" s="109">
        <v>645</v>
      </c>
      <c r="AY147" s="110">
        <f t="shared" si="137"/>
        <v>645</v>
      </c>
      <c r="AZ147" s="111">
        <v>280</v>
      </c>
      <c r="BA147" s="112">
        <v>280</v>
      </c>
      <c r="BB147" s="238">
        <v>462</v>
      </c>
      <c r="BC147" s="225">
        <f t="shared" si="125"/>
        <v>462</v>
      </c>
      <c r="BD147" s="271">
        <f t="shared" si="126"/>
        <v>1.0021645021645023</v>
      </c>
      <c r="BE147" s="272">
        <f t="shared" si="127"/>
        <v>0.39610389610389612</v>
      </c>
    </row>
    <row r="148" spans="1:57" ht="40.5" customHeight="1">
      <c r="A148" t="s">
        <v>306</v>
      </c>
      <c r="B148" s="5"/>
      <c r="C148" s="64" t="s">
        <v>159</v>
      </c>
      <c r="D148" s="45"/>
      <c r="E148" s="87">
        <v>1</v>
      </c>
      <c r="F148" s="88" t="s">
        <v>28</v>
      </c>
      <c r="G148" s="374">
        <v>30</v>
      </c>
      <c r="H148" s="285">
        <v>0</v>
      </c>
      <c r="I148" s="285">
        <v>0</v>
      </c>
      <c r="J148" s="285">
        <v>0</v>
      </c>
      <c r="K148" s="285">
        <f t="shared" si="114"/>
        <v>0</v>
      </c>
      <c r="L148" s="285">
        <f t="shared" si="114"/>
        <v>0</v>
      </c>
      <c r="M148" s="285">
        <f t="shared" si="114"/>
        <v>0</v>
      </c>
      <c r="N148" s="285">
        <v>1</v>
      </c>
      <c r="O148" s="285">
        <v>1</v>
      </c>
      <c r="P148" s="285">
        <v>0.05</v>
      </c>
      <c r="Q148" s="363">
        <f t="shared" si="115"/>
        <v>0.05</v>
      </c>
      <c r="R148" s="279">
        <f t="shared" si="128"/>
        <v>1.5</v>
      </c>
      <c r="S148" s="370" t="s">
        <v>346</v>
      </c>
      <c r="T148" s="284">
        <v>1</v>
      </c>
      <c r="U148" s="285"/>
      <c r="V148" s="285"/>
      <c r="W148" s="285"/>
      <c r="X148" s="285">
        <f t="shared" si="116"/>
        <v>0</v>
      </c>
      <c r="Y148" s="285">
        <f t="shared" si="116"/>
        <v>0</v>
      </c>
      <c r="Z148" s="285">
        <f t="shared" si="116"/>
        <v>0</v>
      </c>
      <c r="AA148" s="285">
        <f t="shared" si="117"/>
        <v>0</v>
      </c>
      <c r="AB148" s="89">
        <v>900</v>
      </c>
      <c r="AC148" s="90">
        <f t="shared" si="130"/>
        <v>900</v>
      </c>
      <c r="AD148" s="91">
        <v>870</v>
      </c>
      <c r="AE148" s="92">
        <f t="shared" si="130"/>
        <v>870</v>
      </c>
      <c r="AF148" s="93">
        <v>855</v>
      </c>
      <c r="AG148" s="94">
        <f t="shared" si="131"/>
        <v>855</v>
      </c>
      <c r="AH148" s="95">
        <v>810</v>
      </c>
      <c r="AI148" s="96">
        <f t="shared" si="132"/>
        <v>810</v>
      </c>
      <c r="AJ148" s="97">
        <v>765</v>
      </c>
      <c r="AK148" s="98">
        <f t="shared" si="133"/>
        <v>765</v>
      </c>
      <c r="AL148" s="99">
        <v>745</v>
      </c>
      <c r="AM148" s="100">
        <f t="shared" si="134"/>
        <v>745</v>
      </c>
      <c r="AN148" s="100">
        <v>155</v>
      </c>
      <c r="AO148" s="101">
        <v>155</v>
      </c>
      <c r="AP148" s="102">
        <v>720</v>
      </c>
      <c r="AQ148" s="103">
        <f t="shared" si="135"/>
        <v>720</v>
      </c>
      <c r="AR148" s="104">
        <v>180</v>
      </c>
      <c r="AS148" s="105">
        <v>180</v>
      </c>
      <c r="AT148" s="106">
        <v>675</v>
      </c>
      <c r="AU148" s="107">
        <f t="shared" si="136"/>
        <v>675</v>
      </c>
      <c r="AV148" s="107">
        <v>225</v>
      </c>
      <c r="AW148" s="108">
        <v>225</v>
      </c>
      <c r="AX148" s="109">
        <v>630</v>
      </c>
      <c r="AY148" s="110">
        <f t="shared" si="137"/>
        <v>630</v>
      </c>
      <c r="AZ148" s="111">
        <v>270</v>
      </c>
      <c r="BA148" s="112">
        <v>270</v>
      </c>
      <c r="BB148" s="238"/>
      <c r="BC148" s="225">
        <f t="shared" si="125"/>
        <v>0</v>
      </c>
      <c r="BD148" s="271" t="e">
        <f t="shared" si="126"/>
        <v>#DIV/0!</v>
      </c>
      <c r="BE148" s="272" t="e">
        <f t="shared" si="127"/>
        <v>#DIV/0!</v>
      </c>
    </row>
    <row r="149" spans="1:57" ht="40.5" customHeight="1">
      <c r="A149" t="s">
        <v>307</v>
      </c>
      <c r="B149" s="5"/>
      <c r="C149" s="64" t="s">
        <v>160</v>
      </c>
      <c r="D149" s="45"/>
      <c r="E149" s="87">
        <v>1</v>
      </c>
      <c r="F149" s="88" t="s">
        <v>28</v>
      </c>
      <c r="G149" s="374">
        <v>30</v>
      </c>
      <c r="H149" s="285">
        <v>0</v>
      </c>
      <c r="I149" s="285">
        <v>0</v>
      </c>
      <c r="J149" s="285">
        <v>0</v>
      </c>
      <c r="K149" s="285">
        <f t="shared" si="114"/>
        <v>0</v>
      </c>
      <c r="L149" s="285">
        <f t="shared" si="114"/>
        <v>0</v>
      </c>
      <c r="M149" s="285">
        <f t="shared" si="114"/>
        <v>0</v>
      </c>
      <c r="N149" s="285">
        <v>1</v>
      </c>
      <c r="O149" s="285">
        <v>1</v>
      </c>
      <c r="P149" s="285">
        <v>7.0000000000000007E-2</v>
      </c>
      <c r="Q149" s="363">
        <f t="shared" si="115"/>
        <v>7.0000000000000007E-2</v>
      </c>
      <c r="R149" s="279">
        <f t="shared" si="128"/>
        <v>2.1</v>
      </c>
      <c r="S149" s="370" t="s">
        <v>346</v>
      </c>
      <c r="T149" s="284">
        <v>1</v>
      </c>
      <c r="U149" s="285"/>
      <c r="V149" s="285"/>
      <c r="W149" s="285"/>
      <c r="X149" s="285">
        <f t="shared" si="116"/>
        <v>0</v>
      </c>
      <c r="Y149" s="285">
        <f t="shared" si="116"/>
        <v>0</v>
      </c>
      <c r="Z149" s="285">
        <f t="shared" si="116"/>
        <v>0</v>
      </c>
      <c r="AA149" s="285">
        <f t="shared" si="117"/>
        <v>0</v>
      </c>
      <c r="AB149" s="89">
        <v>1100</v>
      </c>
      <c r="AC149" s="90">
        <f t="shared" si="130"/>
        <v>1100</v>
      </c>
      <c r="AD149" s="91">
        <v>1065</v>
      </c>
      <c r="AE149" s="92">
        <f t="shared" si="130"/>
        <v>1065</v>
      </c>
      <c r="AF149" s="93">
        <v>1045</v>
      </c>
      <c r="AG149" s="94">
        <f t="shared" si="131"/>
        <v>1045</v>
      </c>
      <c r="AH149" s="95">
        <v>990</v>
      </c>
      <c r="AI149" s="96">
        <f t="shared" si="132"/>
        <v>990</v>
      </c>
      <c r="AJ149" s="97">
        <v>935</v>
      </c>
      <c r="AK149" s="98">
        <f t="shared" si="133"/>
        <v>935</v>
      </c>
      <c r="AL149" s="99">
        <v>910</v>
      </c>
      <c r="AM149" s="100">
        <f t="shared" si="134"/>
        <v>910</v>
      </c>
      <c r="AN149" s="100">
        <v>190</v>
      </c>
      <c r="AO149" s="101">
        <v>190</v>
      </c>
      <c r="AP149" s="102">
        <v>880</v>
      </c>
      <c r="AQ149" s="103">
        <f t="shared" si="135"/>
        <v>880</v>
      </c>
      <c r="AR149" s="104">
        <v>220</v>
      </c>
      <c r="AS149" s="105">
        <v>220</v>
      </c>
      <c r="AT149" s="106">
        <v>825</v>
      </c>
      <c r="AU149" s="107">
        <f t="shared" si="136"/>
        <v>825</v>
      </c>
      <c r="AV149" s="107">
        <v>275</v>
      </c>
      <c r="AW149" s="108">
        <v>275</v>
      </c>
      <c r="AX149" s="109">
        <v>770</v>
      </c>
      <c r="AY149" s="110">
        <f t="shared" si="137"/>
        <v>770</v>
      </c>
      <c r="AZ149" s="111">
        <v>330</v>
      </c>
      <c r="BA149" s="112">
        <v>330</v>
      </c>
      <c r="BB149" s="238"/>
      <c r="BC149" s="225">
        <f t="shared" si="125"/>
        <v>0</v>
      </c>
      <c r="BD149" s="271" t="e">
        <f t="shared" si="126"/>
        <v>#DIV/0!</v>
      </c>
      <c r="BE149" s="272" t="e">
        <f t="shared" si="127"/>
        <v>#DIV/0!</v>
      </c>
    </row>
    <row r="150" spans="1:57" ht="40.5" customHeight="1">
      <c r="A150" t="s">
        <v>308</v>
      </c>
      <c r="B150" s="5"/>
      <c r="C150" s="64" t="s">
        <v>161</v>
      </c>
      <c r="D150" s="45"/>
      <c r="E150" s="87">
        <v>1</v>
      </c>
      <c r="F150" s="88" t="s">
        <v>28</v>
      </c>
      <c r="G150" s="373">
        <v>30</v>
      </c>
      <c r="H150" s="283">
        <v>0</v>
      </c>
      <c r="I150" s="283">
        <v>0</v>
      </c>
      <c r="J150" s="283">
        <v>0</v>
      </c>
      <c r="K150" s="283">
        <f t="shared" si="114"/>
        <v>0</v>
      </c>
      <c r="L150" s="283">
        <f t="shared" si="114"/>
        <v>0</v>
      </c>
      <c r="M150" s="283">
        <f t="shared" si="114"/>
        <v>0</v>
      </c>
      <c r="N150" s="283">
        <v>1</v>
      </c>
      <c r="O150" s="283">
        <v>1</v>
      </c>
      <c r="P150" s="283">
        <v>0.05</v>
      </c>
      <c r="Q150" s="363">
        <f t="shared" si="115"/>
        <v>0.05</v>
      </c>
      <c r="R150" s="279">
        <f t="shared" si="128"/>
        <v>1.5</v>
      </c>
      <c r="S150" s="370" t="s">
        <v>346</v>
      </c>
      <c r="T150" s="282">
        <v>1</v>
      </c>
      <c r="U150" s="283"/>
      <c r="V150" s="283"/>
      <c r="W150" s="283"/>
      <c r="X150" s="283">
        <f t="shared" si="116"/>
        <v>0</v>
      </c>
      <c r="Y150" s="283">
        <f t="shared" si="116"/>
        <v>0</v>
      </c>
      <c r="Z150" s="283">
        <f t="shared" si="116"/>
        <v>0</v>
      </c>
      <c r="AA150" s="283">
        <f t="shared" si="117"/>
        <v>0</v>
      </c>
      <c r="AB150" s="89">
        <v>975</v>
      </c>
      <c r="AC150" s="90">
        <f t="shared" si="130"/>
        <v>975</v>
      </c>
      <c r="AD150" s="91">
        <v>945</v>
      </c>
      <c r="AE150" s="92">
        <f t="shared" si="130"/>
        <v>945</v>
      </c>
      <c r="AF150" s="93">
        <v>925</v>
      </c>
      <c r="AG150" s="94">
        <f t="shared" si="131"/>
        <v>925</v>
      </c>
      <c r="AH150" s="95">
        <v>875</v>
      </c>
      <c r="AI150" s="96">
        <f t="shared" si="132"/>
        <v>875</v>
      </c>
      <c r="AJ150" s="97">
        <v>825</v>
      </c>
      <c r="AK150" s="98">
        <f t="shared" si="133"/>
        <v>825</v>
      </c>
      <c r="AL150" s="99">
        <v>805</v>
      </c>
      <c r="AM150" s="100">
        <f t="shared" si="134"/>
        <v>805</v>
      </c>
      <c r="AN150" s="100">
        <v>170</v>
      </c>
      <c r="AO150" s="101">
        <v>170</v>
      </c>
      <c r="AP150" s="102">
        <v>780</v>
      </c>
      <c r="AQ150" s="103">
        <f t="shared" si="135"/>
        <v>780</v>
      </c>
      <c r="AR150" s="104">
        <v>195</v>
      </c>
      <c r="AS150" s="105">
        <v>195</v>
      </c>
      <c r="AT150" s="106">
        <v>730</v>
      </c>
      <c r="AU150" s="107">
        <f t="shared" si="136"/>
        <v>730</v>
      </c>
      <c r="AV150" s="107">
        <v>245</v>
      </c>
      <c r="AW150" s="108">
        <v>245</v>
      </c>
      <c r="AX150" s="109">
        <v>680</v>
      </c>
      <c r="AY150" s="110">
        <f t="shared" si="137"/>
        <v>680</v>
      </c>
      <c r="AZ150" s="111">
        <v>295</v>
      </c>
      <c r="BA150" s="112">
        <v>295</v>
      </c>
      <c r="BB150" s="238">
        <v>485</v>
      </c>
      <c r="BC150" s="225">
        <f t="shared" si="125"/>
        <v>485</v>
      </c>
      <c r="BD150" s="271">
        <f t="shared" si="126"/>
        <v>1.0103092783505154</v>
      </c>
      <c r="BE150" s="272">
        <f t="shared" si="127"/>
        <v>0.40206185567010311</v>
      </c>
    </row>
    <row r="151" spans="1:57" ht="40.5" customHeight="1">
      <c r="A151" t="s">
        <v>309</v>
      </c>
      <c r="B151" s="5"/>
      <c r="C151" s="64" t="s">
        <v>162</v>
      </c>
      <c r="D151" s="45"/>
      <c r="E151" s="87">
        <v>1</v>
      </c>
      <c r="F151" s="88" t="s">
        <v>28</v>
      </c>
      <c r="G151" s="373">
        <v>30</v>
      </c>
      <c r="H151" s="283">
        <v>0</v>
      </c>
      <c r="I151" s="283">
        <v>0</v>
      </c>
      <c r="J151" s="283">
        <v>0</v>
      </c>
      <c r="K151" s="283">
        <f t="shared" si="114"/>
        <v>0</v>
      </c>
      <c r="L151" s="283">
        <f t="shared" si="114"/>
        <v>0</v>
      </c>
      <c r="M151" s="283">
        <f t="shared" si="114"/>
        <v>0</v>
      </c>
      <c r="N151" s="283">
        <v>1</v>
      </c>
      <c r="O151" s="283">
        <v>1</v>
      </c>
      <c r="P151" s="283">
        <v>7.0000000000000007E-2</v>
      </c>
      <c r="Q151" s="363">
        <f t="shared" si="115"/>
        <v>7.0000000000000007E-2</v>
      </c>
      <c r="R151" s="279">
        <f t="shared" si="128"/>
        <v>2.1</v>
      </c>
      <c r="S151" s="370" t="s">
        <v>346</v>
      </c>
      <c r="T151" s="282">
        <v>1</v>
      </c>
      <c r="U151" s="283"/>
      <c r="V151" s="283"/>
      <c r="W151" s="283"/>
      <c r="X151" s="283">
        <f t="shared" si="116"/>
        <v>0</v>
      </c>
      <c r="Y151" s="283">
        <f t="shared" si="116"/>
        <v>0</v>
      </c>
      <c r="Z151" s="283">
        <f t="shared" si="116"/>
        <v>0</v>
      </c>
      <c r="AA151" s="283">
        <f t="shared" si="117"/>
        <v>0</v>
      </c>
      <c r="AB151" s="89">
        <v>1285</v>
      </c>
      <c r="AC151" s="90">
        <f t="shared" si="130"/>
        <v>1285</v>
      </c>
      <c r="AD151" s="91">
        <v>1245</v>
      </c>
      <c r="AE151" s="92">
        <f t="shared" si="130"/>
        <v>1245</v>
      </c>
      <c r="AF151" s="93">
        <v>1220</v>
      </c>
      <c r="AG151" s="94">
        <f t="shared" si="131"/>
        <v>1220</v>
      </c>
      <c r="AH151" s="95">
        <v>1155</v>
      </c>
      <c r="AI151" s="96">
        <f t="shared" si="132"/>
        <v>1155</v>
      </c>
      <c r="AJ151" s="97">
        <v>1090</v>
      </c>
      <c r="AK151" s="98">
        <f t="shared" si="133"/>
        <v>1090</v>
      </c>
      <c r="AL151" s="99">
        <v>1065</v>
      </c>
      <c r="AM151" s="100">
        <f t="shared" si="134"/>
        <v>1065</v>
      </c>
      <c r="AN151" s="100">
        <v>220</v>
      </c>
      <c r="AO151" s="101">
        <v>220</v>
      </c>
      <c r="AP151" s="102">
        <v>1025</v>
      </c>
      <c r="AQ151" s="103">
        <f t="shared" si="135"/>
        <v>1025</v>
      </c>
      <c r="AR151" s="104">
        <v>260</v>
      </c>
      <c r="AS151" s="105">
        <v>260</v>
      </c>
      <c r="AT151" s="106">
        <v>960</v>
      </c>
      <c r="AU151" s="107">
        <f t="shared" si="136"/>
        <v>960</v>
      </c>
      <c r="AV151" s="107">
        <v>325</v>
      </c>
      <c r="AW151" s="108">
        <v>325</v>
      </c>
      <c r="AX151" s="109">
        <v>895</v>
      </c>
      <c r="AY151" s="110">
        <f t="shared" si="137"/>
        <v>895</v>
      </c>
      <c r="AZ151" s="111">
        <v>390</v>
      </c>
      <c r="BA151" s="112">
        <v>390</v>
      </c>
      <c r="BB151" s="238">
        <v>641</v>
      </c>
      <c r="BC151" s="225">
        <f t="shared" si="125"/>
        <v>641</v>
      </c>
      <c r="BD151" s="271">
        <f t="shared" si="126"/>
        <v>1.0046801872074882</v>
      </c>
      <c r="BE151" s="272">
        <f t="shared" si="127"/>
        <v>0.39625585023400939</v>
      </c>
    </row>
    <row r="152" spans="1:57" ht="40.5" customHeight="1">
      <c r="A152" t="s">
        <v>310</v>
      </c>
      <c r="B152" s="5"/>
      <c r="C152" s="64" t="s">
        <v>163</v>
      </c>
      <c r="D152" s="45"/>
      <c r="E152" s="87">
        <v>1</v>
      </c>
      <c r="F152" s="88" t="s">
        <v>28</v>
      </c>
      <c r="G152" s="373">
        <v>30</v>
      </c>
      <c r="H152" s="283">
        <v>0</v>
      </c>
      <c r="I152" s="283">
        <v>0</v>
      </c>
      <c r="J152" s="283">
        <v>0</v>
      </c>
      <c r="K152" s="283">
        <f t="shared" ref="K152:M154" si="138">H152/10</f>
        <v>0</v>
      </c>
      <c r="L152" s="283">
        <f t="shared" si="138"/>
        <v>0</v>
      </c>
      <c r="M152" s="283">
        <f t="shared" si="138"/>
        <v>0</v>
      </c>
      <c r="N152" s="283">
        <v>1</v>
      </c>
      <c r="O152" s="283">
        <v>0.125</v>
      </c>
      <c r="P152" s="283">
        <v>0.125</v>
      </c>
      <c r="Q152" s="363">
        <f t="shared" si="115"/>
        <v>1.5625E-2</v>
      </c>
      <c r="R152" s="279">
        <f t="shared" si="128"/>
        <v>0.46875</v>
      </c>
      <c r="S152" s="370" t="s">
        <v>346</v>
      </c>
      <c r="T152" s="282">
        <v>1</v>
      </c>
      <c r="U152" s="283"/>
      <c r="V152" s="283"/>
      <c r="W152" s="283"/>
      <c r="X152" s="283">
        <f t="shared" ref="X152:Z154" si="139">U152/100</f>
        <v>0</v>
      </c>
      <c r="Y152" s="283">
        <f t="shared" si="139"/>
        <v>0</v>
      </c>
      <c r="Z152" s="283">
        <f t="shared" si="139"/>
        <v>0</v>
      </c>
      <c r="AA152" s="283">
        <f t="shared" si="117"/>
        <v>0</v>
      </c>
      <c r="AB152" s="89">
        <v>425</v>
      </c>
      <c r="AC152" s="90"/>
      <c r="AD152" s="91">
        <v>410</v>
      </c>
      <c r="AE152" s="92"/>
      <c r="AF152" s="93">
        <v>400</v>
      </c>
      <c r="AG152" s="94"/>
      <c r="AH152" s="95">
        <v>380</v>
      </c>
      <c r="AI152" s="96"/>
      <c r="AJ152" s="97">
        <v>360</v>
      </c>
      <c r="AK152" s="98"/>
      <c r="AL152" s="99">
        <v>350</v>
      </c>
      <c r="AM152" s="100"/>
      <c r="AN152" s="100">
        <v>75</v>
      </c>
      <c r="AO152" s="101"/>
      <c r="AP152" s="102">
        <v>340</v>
      </c>
      <c r="AQ152" s="103"/>
      <c r="AR152" s="104">
        <v>85</v>
      </c>
      <c r="AS152" s="105"/>
      <c r="AT152" s="106">
        <v>315</v>
      </c>
      <c r="AU152" s="107"/>
      <c r="AV152" s="107">
        <v>110</v>
      </c>
      <c r="AW152" s="108"/>
      <c r="AX152" s="109">
        <v>295</v>
      </c>
      <c r="AY152" s="110"/>
      <c r="AZ152" s="111">
        <v>130</v>
      </c>
      <c r="BA152" s="112"/>
      <c r="BB152" s="238">
        <v>212</v>
      </c>
      <c r="BC152" s="225"/>
      <c r="BD152" s="271">
        <f t="shared" si="126"/>
        <v>1.0047169811320755</v>
      </c>
      <c r="BE152" s="272">
        <f t="shared" si="127"/>
        <v>0.39150943396226418</v>
      </c>
    </row>
    <row r="153" spans="1:57" ht="40.5" customHeight="1">
      <c r="A153" t="s">
        <v>311</v>
      </c>
      <c r="B153" s="5"/>
      <c r="C153" s="64" t="s">
        <v>164</v>
      </c>
      <c r="D153" s="45"/>
      <c r="E153" s="87">
        <v>1</v>
      </c>
      <c r="F153" s="88" t="s">
        <v>28</v>
      </c>
      <c r="G153" s="373">
        <v>30</v>
      </c>
      <c r="H153" s="283">
        <v>0</v>
      </c>
      <c r="I153" s="283">
        <v>0</v>
      </c>
      <c r="J153" s="283">
        <v>0</v>
      </c>
      <c r="K153" s="283">
        <f t="shared" si="138"/>
        <v>0</v>
      </c>
      <c r="L153" s="283">
        <f t="shared" si="138"/>
        <v>0</v>
      </c>
      <c r="M153" s="283">
        <f t="shared" si="138"/>
        <v>0</v>
      </c>
      <c r="N153" s="283">
        <v>1</v>
      </c>
      <c r="O153" s="283">
        <v>0.25</v>
      </c>
      <c r="P153" s="283">
        <v>0.25</v>
      </c>
      <c r="Q153" s="363">
        <f t="shared" si="115"/>
        <v>6.25E-2</v>
      </c>
      <c r="R153" s="279">
        <f t="shared" si="128"/>
        <v>1.875</v>
      </c>
      <c r="S153" s="370" t="s">
        <v>346</v>
      </c>
      <c r="T153" s="282">
        <v>1</v>
      </c>
      <c r="U153" s="283"/>
      <c r="V153" s="283"/>
      <c r="W153" s="283"/>
      <c r="X153" s="283">
        <f t="shared" si="139"/>
        <v>0</v>
      </c>
      <c r="Y153" s="283">
        <f t="shared" si="139"/>
        <v>0</v>
      </c>
      <c r="Z153" s="283">
        <f t="shared" si="139"/>
        <v>0</v>
      </c>
      <c r="AA153" s="283">
        <f t="shared" si="117"/>
        <v>0</v>
      </c>
      <c r="AB153" s="89">
        <v>1180</v>
      </c>
      <c r="AC153" s="90"/>
      <c r="AD153" s="91">
        <v>1140</v>
      </c>
      <c r="AE153" s="92"/>
      <c r="AF153" s="93">
        <v>1120</v>
      </c>
      <c r="AG153" s="94"/>
      <c r="AH153" s="95">
        <v>1060</v>
      </c>
      <c r="AI153" s="96"/>
      <c r="AJ153" s="97">
        <v>1000</v>
      </c>
      <c r="AK153" s="98"/>
      <c r="AL153" s="99">
        <v>975</v>
      </c>
      <c r="AM153" s="100"/>
      <c r="AN153" s="100">
        <v>205</v>
      </c>
      <c r="AO153" s="101"/>
      <c r="AP153" s="102">
        <v>940</v>
      </c>
      <c r="AQ153" s="103"/>
      <c r="AR153" s="104">
        <v>240</v>
      </c>
      <c r="AS153" s="105"/>
      <c r="AT153" s="106">
        <v>880</v>
      </c>
      <c r="AU153" s="107"/>
      <c r="AV153" s="107">
        <v>300</v>
      </c>
      <c r="AW153" s="108"/>
      <c r="AX153" s="109">
        <v>825</v>
      </c>
      <c r="AY153" s="110"/>
      <c r="AZ153" s="111">
        <v>355</v>
      </c>
      <c r="BA153" s="112"/>
      <c r="BB153" s="238">
        <v>588</v>
      </c>
      <c r="BC153" s="225"/>
      <c r="BD153" s="271">
        <f t="shared" si="126"/>
        <v>1.0068027210884354</v>
      </c>
      <c r="BE153" s="272">
        <f t="shared" si="127"/>
        <v>0.40306122448979592</v>
      </c>
    </row>
    <row r="154" spans="1:57" ht="40.5" customHeight="1">
      <c r="A154" t="s">
        <v>312</v>
      </c>
      <c r="B154" s="5"/>
      <c r="C154" s="64" t="s">
        <v>165</v>
      </c>
      <c r="D154" s="45"/>
      <c r="E154" s="87">
        <v>1</v>
      </c>
      <c r="F154" s="88" t="s">
        <v>28</v>
      </c>
      <c r="G154" s="373">
        <v>30</v>
      </c>
      <c r="H154" s="283">
        <v>0</v>
      </c>
      <c r="I154" s="283">
        <v>0</v>
      </c>
      <c r="J154" s="283">
        <v>0</v>
      </c>
      <c r="K154" s="283">
        <f t="shared" si="138"/>
        <v>0</v>
      </c>
      <c r="L154" s="283">
        <f t="shared" si="138"/>
        <v>0</v>
      </c>
      <c r="M154" s="283">
        <f t="shared" si="138"/>
        <v>0</v>
      </c>
      <c r="N154" s="283">
        <v>1</v>
      </c>
      <c r="O154" s="283">
        <v>3.3000000000000002E-2</v>
      </c>
      <c r="P154" s="283">
        <v>0.33</v>
      </c>
      <c r="Q154" s="363">
        <f t="shared" si="115"/>
        <v>1.089E-2</v>
      </c>
      <c r="R154" s="279">
        <f t="shared" si="128"/>
        <v>0.32669999999999999</v>
      </c>
      <c r="S154" s="370" t="s">
        <v>346</v>
      </c>
      <c r="T154" s="282">
        <v>1</v>
      </c>
      <c r="U154" s="283"/>
      <c r="V154" s="283"/>
      <c r="W154" s="283"/>
      <c r="X154" s="283">
        <f t="shared" si="139"/>
        <v>0</v>
      </c>
      <c r="Y154" s="283">
        <f t="shared" si="139"/>
        <v>0</v>
      </c>
      <c r="Z154" s="283">
        <f t="shared" si="139"/>
        <v>0</v>
      </c>
      <c r="AA154" s="283">
        <f t="shared" si="117"/>
        <v>0</v>
      </c>
      <c r="AB154" s="89">
        <v>2055</v>
      </c>
      <c r="AC154" s="90"/>
      <c r="AD154" s="91">
        <v>1990</v>
      </c>
      <c r="AE154" s="92"/>
      <c r="AF154" s="93">
        <v>1950</v>
      </c>
      <c r="AG154" s="94"/>
      <c r="AH154" s="95">
        <v>1845</v>
      </c>
      <c r="AI154" s="96"/>
      <c r="AJ154" s="97">
        <v>1745</v>
      </c>
      <c r="AK154" s="98"/>
      <c r="AL154" s="99">
        <v>1705</v>
      </c>
      <c r="AM154" s="100"/>
      <c r="AN154" s="100">
        <v>350</v>
      </c>
      <c r="AO154" s="101"/>
      <c r="AP154" s="102">
        <v>1640</v>
      </c>
      <c r="AQ154" s="103"/>
      <c r="AR154" s="104">
        <v>415</v>
      </c>
      <c r="AS154" s="105"/>
      <c r="AT154" s="106">
        <v>1535</v>
      </c>
      <c r="AU154" s="107"/>
      <c r="AV154" s="107">
        <v>520</v>
      </c>
      <c r="AW154" s="108"/>
      <c r="AX154" s="109">
        <v>1435</v>
      </c>
      <c r="AY154" s="110"/>
      <c r="AZ154" s="111">
        <v>620</v>
      </c>
      <c r="BA154" s="112"/>
      <c r="BB154" s="238">
        <v>1026</v>
      </c>
      <c r="BC154" s="225"/>
      <c r="BD154" s="271">
        <f t="shared" si="126"/>
        <v>1.0029239766081872</v>
      </c>
      <c r="BE154" s="272">
        <f t="shared" si="127"/>
        <v>0.39863547758284601</v>
      </c>
    </row>
    <row r="155" spans="1:57" ht="40.5" customHeight="1">
      <c r="A155" t="s">
        <v>313</v>
      </c>
      <c r="B155" s="5"/>
      <c r="C155" s="64" t="s">
        <v>166</v>
      </c>
      <c r="D155" s="45"/>
      <c r="E155" s="87">
        <v>1</v>
      </c>
      <c r="F155" s="88" t="s">
        <v>28</v>
      </c>
      <c r="G155" s="359"/>
      <c r="H155" s="359"/>
      <c r="I155" s="359"/>
      <c r="J155" s="359"/>
      <c r="K155" s="359"/>
      <c r="L155" s="359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89">
        <v>50</v>
      </c>
      <c r="AC155" s="90"/>
      <c r="AD155" s="113">
        <v>49</v>
      </c>
      <c r="AE155" s="114"/>
      <c r="AF155" s="115">
        <v>47.5</v>
      </c>
      <c r="AG155" s="116"/>
      <c r="AH155" s="117">
        <v>45</v>
      </c>
      <c r="AI155" s="118"/>
      <c r="AJ155" s="119">
        <v>42.5</v>
      </c>
      <c r="AK155" s="120"/>
      <c r="AL155" s="121">
        <v>41.5</v>
      </c>
      <c r="AM155" s="122"/>
      <c r="AN155" s="122">
        <v>8.5</v>
      </c>
      <c r="AO155" s="123"/>
      <c r="AP155" s="124">
        <v>32</v>
      </c>
      <c r="AQ155" s="125"/>
      <c r="AR155" s="126">
        <v>18</v>
      </c>
      <c r="AS155" s="127"/>
      <c r="AT155" s="128">
        <v>30</v>
      </c>
      <c r="AU155" s="129"/>
      <c r="AV155" s="129">
        <v>20</v>
      </c>
      <c r="AW155" s="130"/>
      <c r="AX155" s="131">
        <v>28</v>
      </c>
      <c r="AY155" s="132"/>
      <c r="AZ155" s="133">
        <v>22</v>
      </c>
      <c r="BA155" s="134"/>
      <c r="BB155" s="238"/>
      <c r="BC155" s="225"/>
      <c r="BD155" s="271" t="e">
        <f t="shared" si="126"/>
        <v>#DIV/0!</v>
      </c>
      <c r="BE155" s="272" t="e">
        <f t="shared" si="127"/>
        <v>#DIV/0!</v>
      </c>
    </row>
    <row r="156" spans="1:57" ht="40.5" customHeight="1" thickBot="1">
      <c r="A156" t="s">
        <v>314</v>
      </c>
      <c r="B156" s="5"/>
      <c r="C156" s="82" t="s">
        <v>167</v>
      </c>
      <c r="D156" s="54"/>
      <c r="E156" s="87">
        <v>1</v>
      </c>
      <c r="F156" s="136" t="s">
        <v>28</v>
      </c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137">
        <v>80</v>
      </c>
      <c r="AC156" s="138"/>
      <c r="AD156" s="139">
        <v>78</v>
      </c>
      <c r="AE156" s="140"/>
      <c r="AF156" s="141">
        <v>76</v>
      </c>
      <c r="AG156" s="142"/>
      <c r="AH156" s="143">
        <v>72</v>
      </c>
      <c r="AI156" s="144"/>
      <c r="AJ156" s="145">
        <v>68</v>
      </c>
      <c r="AK156" s="146"/>
      <c r="AL156" s="147">
        <v>66.400000000000006</v>
      </c>
      <c r="AM156" s="148"/>
      <c r="AN156" s="148">
        <v>13.599999999999994</v>
      </c>
      <c r="AO156" s="149"/>
      <c r="AP156" s="150">
        <v>56</v>
      </c>
      <c r="AQ156" s="151"/>
      <c r="AR156" s="152">
        <v>24</v>
      </c>
      <c r="AS156" s="153"/>
      <c r="AT156" s="154">
        <v>53</v>
      </c>
      <c r="AU156" s="155"/>
      <c r="AV156" s="155">
        <v>27</v>
      </c>
      <c r="AW156" s="156"/>
      <c r="AX156" s="157">
        <v>49</v>
      </c>
      <c r="AY156" s="158"/>
      <c r="AZ156" s="159">
        <v>31</v>
      </c>
      <c r="BA156" s="160"/>
      <c r="BB156" s="238"/>
      <c r="BC156" s="225"/>
      <c r="BD156" s="271" t="e">
        <f t="shared" si="126"/>
        <v>#DIV/0!</v>
      </c>
      <c r="BE156" s="272" t="e">
        <f t="shared" si="127"/>
        <v>#DIV/0!</v>
      </c>
    </row>
  </sheetData>
  <mergeCells count="34">
    <mergeCell ref="C2:AF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AD4:AJ4"/>
    <mergeCell ref="C135:BE135"/>
    <mergeCell ref="W4:W5"/>
    <mergeCell ref="X4:X5"/>
    <mergeCell ref="Y4:Y5"/>
    <mergeCell ref="Z4:Z5"/>
    <mergeCell ref="AA4:AA5"/>
    <mergeCell ref="AB4:AC4"/>
    <mergeCell ref="Q4:Q5"/>
    <mergeCell ref="R4:R5"/>
    <mergeCell ref="S4:S5"/>
    <mergeCell ref="T4:T5"/>
    <mergeCell ref="U4:U5"/>
    <mergeCell ref="V4:V5"/>
    <mergeCell ref="K4:K5"/>
    <mergeCell ref="L4:L5"/>
    <mergeCell ref="M4:M5"/>
    <mergeCell ref="AL4:BA4"/>
    <mergeCell ref="BB4:BE4"/>
    <mergeCell ref="A94:AC94"/>
    <mergeCell ref="C124:BE124"/>
    <mergeCell ref="N4:N5"/>
    <mergeCell ref="O4:O5"/>
    <mergeCell ref="P4:P5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Уфа</vt:lpstr>
      <vt:lpstr>Москва (2)</vt:lpstr>
      <vt:lpstr>Москва (3)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2020-01-23T18:44:35Z</dcterms:modified>
</cp:coreProperties>
</file>